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Kelly\Documents\A - News Media Canada\Circulation\Circulation Data Report\2011\"/>
    </mc:Choice>
  </mc:AlternateContent>
  <xr:revisionPtr revIDLastSave="0" documentId="13_ncr:1_{B5DCBA44-6B95-461B-B7F6-EF91340112E9}" xr6:coauthVersionLast="46" xr6:coauthVersionMax="46" xr10:uidLastSave="{00000000-0000-0000-0000-000000000000}"/>
  <bookViews>
    <workbookView xWindow="22932" yWindow="-108" windowWidth="23256" windowHeight="12576" xr2:uid="{00000000-000D-0000-FFFF-FFFF00000000}"/>
  </bookViews>
  <sheets>
    <sheet name="2011 Report NOTES" sheetId="2" r:id="rId1"/>
    <sheet name="2011 TOTAL Circulation" sheetId="1" r:id="rId2"/>
    <sheet name="2011 Ownership Groups" sheetId="3" r:id="rId3"/>
  </sheets>
  <externalReferences>
    <externalReference r:id="rId4"/>
  </externalReferences>
  <definedNames>
    <definedName name="FREQUENCY" localSheetId="2">'[1]09CNA Circ'!#REF!</definedName>
    <definedName name="FREQUENCY" localSheetId="0">'[1]09CNA Circ'!#REF!</definedName>
    <definedName name="FREQUENCY" localSheetId="1">'[1]09CNA Circ'!#REF!</definedName>
    <definedName name="FREQUENCY">'[1]09CNA Circ'!#REF!</definedName>
    <definedName name="FRIDAY" localSheetId="2">'[1]09CNA Circ'!#REF!</definedName>
    <definedName name="FRIDAY" localSheetId="1">'[1]09CNA Circ'!#REF!</definedName>
    <definedName name="FRIDAY">'[1]09CNA Circ'!#REF!</definedName>
    <definedName name="MONDAY" localSheetId="1">'[1]09CNA Circ'!#REF!</definedName>
    <definedName name="MONDAY">'[1]09CNA Circ'!#REF!</definedName>
    <definedName name="_xlnm.Print_Area" localSheetId="1">'2011 TOTAL Circulation'!$A$1:$AL$150</definedName>
    <definedName name="_xlnm.Print_Titles" localSheetId="1">'2011 TOTAL Circulation'!$1:$2</definedName>
    <definedName name="SATURDAY" localSheetId="2">'[1]09CNA Circ'!#REF!</definedName>
    <definedName name="SATURDAY" localSheetId="0">'[1]09CNA Circ'!#REF!</definedName>
    <definedName name="SATURDAY" localSheetId="1">'[1]09CNA Circ'!#REF!</definedName>
    <definedName name="SATURDAY">'[1]09CNA Circ'!#REF!</definedName>
    <definedName name="SUNDAY" localSheetId="2">'[1]09CNA Circ'!#REF!</definedName>
    <definedName name="SUNDAY" localSheetId="0">'[1]09CNA Circ'!#REF!</definedName>
    <definedName name="SUNDAY" localSheetId="1">'[1]09CNA Circ'!#REF!</definedName>
    <definedName name="SUNDAY">'[1]09CNA Circ'!#REF!</definedName>
    <definedName name="THURSDAY" localSheetId="1">'[1]09CNA Circ'!#REF!</definedName>
    <definedName name="THURSDAY">'[1]09CNA Circ'!#REF!</definedName>
    <definedName name="TUESDAY" localSheetId="1">'[1]09CNA Circ'!#REF!</definedName>
    <definedName name="TUESDAY">'[1]09CNA Circ'!#REF!</definedName>
    <definedName name="WEDNESDAY" localSheetId="1">'[1]09CNA Circ'!#REF!</definedName>
    <definedName name="WEDNESDAY">'[1]09CNA Circ'!#REF!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9" i="1" l="1"/>
  <c r="AM127" i="1"/>
  <c r="AJ127" i="1"/>
  <c r="AI127" i="1"/>
  <c r="AH127" i="1"/>
  <c r="AG127" i="1"/>
  <c r="AF127" i="1"/>
  <c r="AE127" i="1"/>
  <c r="AD127" i="1"/>
  <c r="D127" i="1"/>
  <c r="AL126" i="1"/>
  <c r="AK126" i="1"/>
  <c r="AL125" i="1"/>
  <c r="AK125" i="1"/>
  <c r="AL124" i="1"/>
  <c r="AK124" i="1"/>
  <c r="AL123" i="1"/>
  <c r="AK123" i="1"/>
  <c r="AL122" i="1"/>
  <c r="AK122" i="1"/>
  <c r="AL121" i="1"/>
  <c r="AK121" i="1"/>
  <c r="AL120" i="1"/>
  <c r="AK120" i="1"/>
  <c r="AL119" i="1"/>
  <c r="AK119" i="1"/>
  <c r="AL118" i="1"/>
  <c r="AK118" i="1"/>
  <c r="AL117" i="1"/>
  <c r="AK117" i="1"/>
  <c r="AL116" i="1"/>
  <c r="AK116" i="1"/>
  <c r="AL115" i="1"/>
  <c r="AK115" i="1"/>
  <c r="AL114" i="1"/>
  <c r="AK114" i="1"/>
  <c r="AL113" i="1"/>
  <c r="AK113" i="1"/>
  <c r="AL112" i="1"/>
  <c r="AK112" i="1"/>
  <c r="AL111" i="1"/>
  <c r="AK111" i="1"/>
  <c r="AL110" i="1"/>
  <c r="AK110" i="1"/>
  <c r="AL109" i="1"/>
  <c r="AK109" i="1"/>
  <c r="AL108" i="1"/>
  <c r="AK108" i="1"/>
  <c r="AL107" i="1"/>
  <c r="AK107" i="1"/>
  <c r="AL106" i="1"/>
  <c r="AK106" i="1"/>
  <c r="AL105" i="1"/>
  <c r="AK105" i="1"/>
  <c r="AL104" i="1"/>
  <c r="AK104" i="1"/>
  <c r="AL103" i="1"/>
  <c r="AK103" i="1"/>
  <c r="AL102" i="1"/>
  <c r="AK102" i="1"/>
  <c r="AL101" i="1"/>
  <c r="AK101" i="1"/>
  <c r="AL100" i="1"/>
  <c r="AK100" i="1"/>
  <c r="D98" i="1"/>
  <c r="AH97" i="1"/>
  <c r="AG97" i="1"/>
  <c r="AF97" i="1"/>
  <c r="AE97" i="1"/>
  <c r="AD97" i="1"/>
  <c r="AC97" i="1"/>
  <c r="AB97" i="1"/>
  <c r="T97" i="1"/>
  <c r="S97" i="1"/>
  <c r="AI96" i="1"/>
  <c r="AH96" i="1"/>
  <c r="AG96" i="1"/>
  <c r="AF96" i="1"/>
  <c r="AE96" i="1"/>
  <c r="AD96" i="1"/>
  <c r="AC96" i="1"/>
  <c r="AB96" i="1"/>
  <c r="T96" i="1"/>
  <c r="S96" i="1"/>
  <c r="AI95" i="1"/>
  <c r="AH95" i="1"/>
  <c r="AG95" i="1"/>
  <c r="AF95" i="1"/>
  <c r="AE95" i="1"/>
  <c r="AD95" i="1"/>
  <c r="AC95" i="1"/>
  <c r="AB95" i="1"/>
  <c r="T95" i="1"/>
  <c r="S95" i="1"/>
  <c r="AL94" i="1"/>
  <c r="AK94" i="1"/>
  <c r="AC94" i="1"/>
  <c r="AB94" i="1"/>
  <c r="T94" i="1"/>
  <c r="S94" i="1"/>
  <c r="AL93" i="1"/>
  <c r="AK93" i="1"/>
  <c r="AC93" i="1"/>
  <c r="AB93" i="1"/>
  <c r="T93" i="1"/>
  <c r="S93" i="1"/>
  <c r="AI92" i="1"/>
  <c r="AH92" i="1"/>
  <c r="AG92" i="1"/>
  <c r="AF92" i="1"/>
  <c r="AE92" i="1"/>
  <c r="AD92" i="1"/>
  <c r="AC92" i="1"/>
  <c r="AB92" i="1"/>
  <c r="T92" i="1"/>
  <c r="S92" i="1"/>
  <c r="AI91" i="1"/>
  <c r="AH91" i="1"/>
  <c r="AG91" i="1"/>
  <c r="AF91" i="1"/>
  <c r="AE91" i="1"/>
  <c r="AD91" i="1"/>
  <c r="AC91" i="1"/>
  <c r="AB91" i="1"/>
  <c r="T91" i="1"/>
  <c r="S91" i="1"/>
  <c r="AH90" i="1"/>
  <c r="AG90" i="1"/>
  <c r="AF90" i="1"/>
  <c r="AE90" i="1"/>
  <c r="AD90" i="1"/>
  <c r="AC90" i="1"/>
  <c r="AB90" i="1"/>
  <c r="T90" i="1"/>
  <c r="S90" i="1"/>
  <c r="AL89" i="1"/>
  <c r="AK89" i="1"/>
  <c r="AC89" i="1"/>
  <c r="AB89" i="1"/>
  <c r="T89" i="1"/>
  <c r="S89" i="1"/>
  <c r="AJ88" i="1"/>
  <c r="AI88" i="1"/>
  <c r="AH88" i="1"/>
  <c r="AG88" i="1"/>
  <c r="AF88" i="1"/>
  <c r="AE88" i="1"/>
  <c r="AD88" i="1"/>
  <c r="AC88" i="1"/>
  <c r="AB88" i="1"/>
  <c r="T88" i="1"/>
  <c r="S88" i="1"/>
  <c r="AL87" i="1"/>
  <c r="AK87" i="1"/>
  <c r="AC87" i="1"/>
  <c r="AB87" i="1"/>
  <c r="T87" i="1"/>
  <c r="S87" i="1"/>
  <c r="AI86" i="1"/>
  <c r="AH86" i="1"/>
  <c r="AG86" i="1"/>
  <c r="AF86" i="1"/>
  <c r="AE86" i="1"/>
  <c r="AD86" i="1"/>
  <c r="AC86" i="1"/>
  <c r="AB86" i="1"/>
  <c r="T86" i="1"/>
  <c r="S86" i="1"/>
  <c r="AI85" i="1"/>
  <c r="AH85" i="1"/>
  <c r="AG85" i="1"/>
  <c r="AF85" i="1"/>
  <c r="AE85" i="1"/>
  <c r="AD85" i="1"/>
  <c r="AC85" i="1"/>
  <c r="AB85" i="1"/>
  <c r="T85" i="1"/>
  <c r="S85" i="1"/>
  <c r="AI84" i="1"/>
  <c r="AH84" i="1"/>
  <c r="AG84" i="1"/>
  <c r="AF84" i="1"/>
  <c r="AE84" i="1"/>
  <c r="AD84" i="1"/>
  <c r="AC84" i="1"/>
  <c r="AB84" i="1"/>
  <c r="T84" i="1"/>
  <c r="S84" i="1"/>
  <c r="AI83" i="1"/>
  <c r="AH83" i="1"/>
  <c r="AG83" i="1"/>
  <c r="AF83" i="1"/>
  <c r="AE83" i="1"/>
  <c r="AD83" i="1"/>
  <c r="AC83" i="1"/>
  <c r="AB83" i="1"/>
  <c r="T83" i="1"/>
  <c r="S83" i="1"/>
  <c r="AJ82" i="1"/>
  <c r="AI82" i="1"/>
  <c r="AH82" i="1"/>
  <c r="AG82" i="1"/>
  <c r="AF82" i="1"/>
  <c r="AE82" i="1"/>
  <c r="AD82" i="1"/>
  <c r="AC82" i="1"/>
  <c r="AB82" i="1"/>
  <c r="T82" i="1"/>
  <c r="S82" i="1"/>
  <c r="AL81" i="1"/>
  <c r="AK81" i="1"/>
  <c r="AC81" i="1"/>
  <c r="AB81" i="1"/>
  <c r="T81" i="1"/>
  <c r="S81" i="1"/>
  <c r="AL80" i="1"/>
  <c r="AK80" i="1"/>
  <c r="AC80" i="1"/>
  <c r="AB80" i="1"/>
  <c r="T80" i="1"/>
  <c r="S80" i="1"/>
  <c r="AL79" i="1"/>
  <c r="AK79" i="1"/>
  <c r="AC79" i="1"/>
  <c r="AB79" i="1"/>
  <c r="T79" i="1"/>
  <c r="S79" i="1"/>
  <c r="AI78" i="1"/>
  <c r="AH78" i="1"/>
  <c r="AG78" i="1"/>
  <c r="AF78" i="1"/>
  <c r="AE78" i="1"/>
  <c r="AD78" i="1"/>
  <c r="AC78" i="1"/>
  <c r="AB78" i="1"/>
  <c r="T78" i="1"/>
  <c r="S78" i="1"/>
  <c r="AL77" i="1"/>
  <c r="AK77" i="1"/>
  <c r="AC77" i="1"/>
  <c r="AB77" i="1"/>
  <c r="T77" i="1"/>
  <c r="S77" i="1"/>
  <c r="AL76" i="1"/>
  <c r="AK76" i="1"/>
  <c r="AC76" i="1"/>
  <c r="AB76" i="1"/>
  <c r="T76" i="1"/>
  <c r="S76" i="1"/>
  <c r="AL75" i="1"/>
  <c r="AK75" i="1"/>
  <c r="AC75" i="1"/>
  <c r="AB75" i="1"/>
  <c r="T75" i="1"/>
  <c r="S75" i="1"/>
  <c r="AL74" i="1"/>
  <c r="AK74" i="1"/>
  <c r="AC74" i="1"/>
  <c r="AB74" i="1"/>
  <c r="T74" i="1"/>
  <c r="S74" i="1"/>
  <c r="AL73" i="1"/>
  <c r="AK73" i="1"/>
  <c r="AC73" i="1"/>
  <c r="AB73" i="1"/>
  <c r="T73" i="1"/>
  <c r="S73" i="1"/>
  <c r="AJ72" i="1"/>
  <c r="AI72" i="1"/>
  <c r="AH72" i="1"/>
  <c r="AG72" i="1"/>
  <c r="AF72" i="1"/>
  <c r="AE72" i="1"/>
  <c r="AD72" i="1"/>
  <c r="AC72" i="1"/>
  <c r="AB72" i="1"/>
  <c r="T72" i="1"/>
  <c r="S72" i="1"/>
  <c r="AL71" i="1"/>
  <c r="AK71" i="1"/>
  <c r="AC71" i="1"/>
  <c r="AB71" i="1"/>
  <c r="T71" i="1"/>
  <c r="S71" i="1"/>
  <c r="AL70" i="1"/>
  <c r="AK70" i="1"/>
  <c r="AC70" i="1"/>
  <c r="AB70" i="1"/>
  <c r="T70" i="1"/>
  <c r="S70" i="1"/>
  <c r="AL69" i="1"/>
  <c r="AK69" i="1"/>
  <c r="AC69" i="1"/>
  <c r="AB69" i="1"/>
  <c r="T69" i="1"/>
  <c r="S69" i="1"/>
  <c r="AL68" i="1"/>
  <c r="AK68" i="1"/>
  <c r="AC68" i="1"/>
  <c r="AB68" i="1"/>
  <c r="T68" i="1"/>
  <c r="S68" i="1"/>
  <c r="AL67" i="1"/>
  <c r="AK67" i="1"/>
  <c r="AC67" i="1"/>
  <c r="AB67" i="1"/>
  <c r="T67" i="1"/>
  <c r="S67" i="1"/>
  <c r="AL66" i="1"/>
  <c r="AK66" i="1"/>
  <c r="AC66" i="1"/>
  <c r="AB66" i="1"/>
  <c r="T66" i="1"/>
  <c r="S66" i="1"/>
  <c r="AL65" i="1"/>
  <c r="AK65" i="1"/>
  <c r="AC65" i="1"/>
  <c r="AB65" i="1"/>
  <c r="T65" i="1"/>
  <c r="S65" i="1"/>
  <c r="AL64" i="1"/>
  <c r="AK64" i="1"/>
  <c r="AC64" i="1"/>
  <c r="AB64" i="1"/>
  <c r="T64" i="1"/>
  <c r="S64" i="1"/>
  <c r="AL63" i="1"/>
  <c r="AK63" i="1"/>
  <c r="AC63" i="1"/>
  <c r="AB63" i="1"/>
  <c r="T63" i="1"/>
  <c r="S63" i="1"/>
  <c r="AL62" i="1"/>
  <c r="AK62" i="1"/>
  <c r="AC62" i="1"/>
  <c r="AB62" i="1"/>
  <c r="T62" i="1"/>
  <c r="S62" i="1"/>
  <c r="AL61" i="1"/>
  <c r="AK61" i="1"/>
  <c r="AC61" i="1"/>
  <c r="AB61" i="1"/>
  <c r="T61" i="1"/>
  <c r="S61" i="1"/>
  <c r="AI60" i="1"/>
  <c r="AH60" i="1"/>
  <c r="AG60" i="1"/>
  <c r="AF60" i="1"/>
  <c r="AE60" i="1"/>
  <c r="AD60" i="1"/>
  <c r="AC60" i="1"/>
  <c r="AB60" i="1"/>
  <c r="T60" i="1"/>
  <c r="S60" i="1"/>
  <c r="AJ59" i="1"/>
  <c r="AI59" i="1"/>
  <c r="AH59" i="1"/>
  <c r="AG59" i="1"/>
  <c r="AF59" i="1"/>
  <c r="AE59" i="1"/>
  <c r="AD59" i="1"/>
  <c r="AC59" i="1"/>
  <c r="AB59" i="1"/>
  <c r="T59" i="1"/>
  <c r="S59" i="1"/>
  <c r="AL58" i="1"/>
  <c r="AK58" i="1"/>
  <c r="AC58" i="1"/>
  <c r="AB58" i="1"/>
  <c r="T58" i="1"/>
  <c r="S58" i="1"/>
  <c r="AL57" i="1"/>
  <c r="AK57" i="1"/>
  <c r="AC57" i="1"/>
  <c r="AB57" i="1"/>
  <c r="T57" i="1"/>
  <c r="S57" i="1"/>
  <c r="AL56" i="1"/>
  <c r="AK56" i="1"/>
  <c r="AC56" i="1"/>
  <c r="AB56" i="1"/>
  <c r="T56" i="1"/>
  <c r="S56" i="1"/>
  <c r="AI55" i="1"/>
  <c r="AH55" i="1"/>
  <c r="AG55" i="1"/>
  <c r="AF55" i="1"/>
  <c r="AE55" i="1"/>
  <c r="AD55" i="1"/>
  <c r="AC55" i="1"/>
  <c r="AB55" i="1"/>
  <c r="T55" i="1"/>
  <c r="S55" i="1"/>
  <c r="AI54" i="1"/>
  <c r="AH54" i="1"/>
  <c r="AG54" i="1"/>
  <c r="AF54" i="1"/>
  <c r="AE54" i="1"/>
  <c r="AD54" i="1"/>
  <c r="AC54" i="1"/>
  <c r="AB54" i="1"/>
  <c r="T54" i="1"/>
  <c r="S54" i="1"/>
  <c r="AL53" i="1"/>
  <c r="AK53" i="1"/>
  <c r="AC53" i="1"/>
  <c r="AB53" i="1"/>
  <c r="T53" i="1"/>
  <c r="S53" i="1"/>
  <c r="AL52" i="1"/>
  <c r="AK52" i="1"/>
  <c r="AC52" i="1"/>
  <c r="AB52" i="1"/>
  <c r="T52" i="1"/>
  <c r="S52" i="1"/>
  <c r="AL51" i="1"/>
  <c r="AK51" i="1"/>
  <c r="AC51" i="1"/>
  <c r="AB51" i="1"/>
  <c r="T51" i="1"/>
  <c r="S51" i="1"/>
  <c r="AL50" i="1"/>
  <c r="AK50" i="1"/>
  <c r="AC50" i="1"/>
  <c r="AB50" i="1"/>
  <c r="T50" i="1"/>
  <c r="S50" i="1"/>
  <c r="AL49" i="1"/>
  <c r="AK49" i="1"/>
  <c r="AC49" i="1"/>
  <c r="AB49" i="1"/>
  <c r="T49" i="1"/>
  <c r="S49" i="1"/>
  <c r="AL48" i="1"/>
  <c r="AK48" i="1"/>
  <c r="AC48" i="1"/>
  <c r="T48" i="1"/>
  <c r="AL47" i="1"/>
  <c r="AK47" i="1"/>
  <c r="AC47" i="1"/>
  <c r="AB47" i="1"/>
  <c r="T47" i="1"/>
  <c r="S47" i="1"/>
  <c r="AL46" i="1"/>
  <c r="AK46" i="1"/>
  <c r="AC46" i="1"/>
  <c r="AB46" i="1"/>
  <c r="T46" i="1"/>
  <c r="S46" i="1"/>
  <c r="AL45" i="1"/>
  <c r="AK45" i="1"/>
  <c r="AC45" i="1"/>
  <c r="AB45" i="1"/>
  <c r="T45" i="1"/>
  <c r="S45" i="1"/>
  <c r="AL44" i="1"/>
  <c r="AK44" i="1"/>
  <c r="AC44" i="1"/>
  <c r="AB44" i="1"/>
  <c r="T44" i="1"/>
  <c r="S44" i="1"/>
  <c r="AL43" i="1"/>
  <c r="AK43" i="1"/>
  <c r="AC43" i="1"/>
  <c r="AB43" i="1"/>
  <c r="T43" i="1"/>
  <c r="S43" i="1"/>
  <c r="AL42" i="1"/>
  <c r="AK42" i="1"/>
  <c r="AC42" i="1"/>
  <c r="AB42" i="1"/>
  <c r="T42" i="1"/>
  <c r="S42" i="1"/>
  <c r="AL41" i="1"/>
  <c r="AK41" i="1"/>
  <c r="AC41" i="1"/>
  <c r="AB41" i="1"/>
  <c r="T41" i="1"/>
  <c r="S41" i="1"/>
  <c r="AL40" i="1"/>
  <c r="AK40" i="1"/>
  <c r="AC40" i="1"/>
  <c r="AB40" i="1"/>
  <c r="T40" i="1"/>
  <c r="S40" i="1"/>
  <c r="AL39" i="1"/>
  <c r="AK39" i="1"/>
  <c r="AC39" i="1"/>
  <c r="AB39" i="1"/>
  <c r="T39" i="1"/>
  <c r="S39" i="1"/>
  <c r="AL38" i="1"/>
  <c r="AK38" i="1"/>
  <c r="AC38" i="1"/>
  <c r="AB38" i="1"/>
  <c r="T38" i="1"/>
  <c r="S38" i="1"/>
  <c r="AJ37" i="1"/>
  <c r="AI37" i="1"/>
  <c r="AH37" i="1"/>
  <c r="AG37" i="1"/>
  <c r="AF37" i="1"/>
  <c r="AE37" i="1"/>
  <c r="AD37" i="1"/>
  <c r="AC37" i="1"/>
  <c r="AB37" i="1"/>
  <c r="T37" i="1"/>
  <c r="S37" i="1"/>
  <c r="AL36" i="1"/>
  <c r="AK36" i="1"/>
  <c r="AC36" i="1"/>
  <c r="AB36" i="1"/>
  <c r="T36" i="1"/>
  <c r="S36" i="1"/>
  <c r="AL35" i="1"/>
  <c r="AK35" i="1"/>
  <c r="AC35" i="1"/>
  <c r="AB35" i="1"/>
  <c r="T35" i="1"/>
  <c r="S35" i="1"/>
  <c r="AL34" i="1"/>
  <c r="AK34" i="1"/>
  <c r="AC34" i="1"/>
  <c r="AB34" i="1"/>
  <c r="T34" i="1"/>
  <c r="S34" i="1"/>
  <c r="AI33" i="1"/>
  <c r="AH33" i="1"/>
  <c r="AG33" i="1"/>
  <c r="AF33" i="1"/>
  <c r="AE33" i="1"/>
  <c r="AD33" i="1"/>
  <c r="AC33" i="1"/>
  <c r="AB33" i="1"/>
  <c r="T33" i="1"/>
  <c r="S33" i="1"/>
  <c r="AI32" i="1"/>
  <c r="AH32" i="1"/>
  <c r="AG32" i="1"/>
  <c r="AF32" i="1"/>
  <c r="AE32" i="1"/>
  <c r="AD32" i="1"/>
  <c r="AC32" i="1"/>
  <c r="AB32" i="1"/>
  <c r="T32" i="1"/>
  <c r="S32" i="1"/>
  <c r="AI31" i="1"/>
  <c r="AH31" i="1"/>
  <c r="AG31" i="1"/>
  <c r="AF31" i="1"/>
  <c r="AE31" i="1"/>
  <c r="AD31" i="1"/>
  <c r="AC31" i="1"/>
  <c r="AB31" i="1"/>
  <c r="T31" i="1"/>
  <c r="S31" i="1"/>
  <c r="AL30" i="1"/>
  <c r="AK30" i="1"/>
  <c r="AC30" i="1"/>
  <c r="AB30" i="1"/>
  <c r="T30" i="1"/>
  <c r="S30" i="1"/>
  <c r="AL29" i="1"/>
  <c r="AK29" i="1"/>
  <c r="AC29" i="1"/>
  <c r="AB29" i="1"/>
  <c r="T29" i="1"/>
  <c r="S29" i="1"/>
  <c r="AI28" i="1"/>
  <c r="AH28" i="1"/>
  <c r="AG28" i="1"/>
  <c r="AF28" i="1"/>
  <c r="AE28" i="1"/>
  <c r="AD28" i="1"/>
  <c r="AC28" i="1"/>
  <c r="AB28" i="1"/>
  <c r="T28" i="1"/>
  <c r="S28" i="1"/>
  <c r="AH27" i="1"/>
  <c r="AG27" i="1"/>
  <c r="AE27" i="1"/>
  <c r="AD27" i="1"/>
  <c r="AC27" i="1"/>
  <c r="AB27" i="1"/>
  <c r="T27" i="1"/>
  <c r="S27" i="1"/>
  <c r="AJ26" i="1"/>
  <c r="AI26" i="1"/>
  <c r="AH26" i="1"/>
  <c r="AG26" i="1"/>
  <c r="AF26" i="1"/>
  <c r="AE26" i="1"/>
  <c r="AD26" i="1"/>
  <c r="AC26" i="1"/>
  <c r="AB26" i="1"/>
  <c r="T26" i="1"/>
  <c r="S26" i="1"/>
  <c r="AJ25" i="1"/>
  <c r="AI25" i="1"/>
  <c r="AH25" i="1"/>
  <c r="AG25" i="1"/>
  <c r="AF25" i="1"/>
  <c r="AE25" i="1"/>
  <c r="AC25" i="1"/>
  <c r="AB25" i="1"/>
  <c r="T25" i="1"/>
  <c r="S25" i="1"/>
  <c r="AJ24" i="1"/>
  <c r="AH24" i="1"/>
  <c r="AG24" i="1"/>
  <c r="AF24" i="1"/>
  <c r="AE24" i="1"/>
  <c r="AD24" i="1"/>
  <c r="AC24" i="1"/>
  <c r="AB24" i="1"/>
  <c r="T24" i="1"/>
  <c r="S24" i="1"/>
  <c r="AI23" i="1"/>
  <c r="AH23" i="1"/>
  <c r="AG23" i="1"/>
  <c r="AF23" i="1"/>
  <c r="AE23" i="1"/>
  <c r="AD23" i="1"/>
  <c r="AC23" i="1"/>
  <c r="AB23" i="1"/>
  <c r="T23" i="1"/>
  <c r="S23" i="1"/>
  <c r="AL22" i="1"/>
  <c r="AK22" i="1"/>
  <c r="AC22" i="1"/>
  <c r="AB22" i="1"/>
  <c r="T22" i="1"/>
  <c r="S22" i="1"/>
  <c r="AI21" i="1"/>
  <c r="AH21" i="1"/>
  <c r="AG21" i="1"/>
  <c r="AF21" i="1"/>
  <c r="AE21" i="1"/>
  <c r="AD21" i="1"/>
  <c r="AC21" i="1"/>
  <c r="AB21" i="1"/>
  <c r="T21" i="1"/>
  <c r="S21" i="1"/>
  <c r="AH20" i="1"/>
  <c r="AG20" i="1"/>
  <c r="AF20" i="1"/>
  <c r="AE20" i="1"/>
  <c r="AD20" i="1"/>
  <c r="AC20" i="1"/>
  <c r="AB20" i="1"/>
  <c r="T20" i="1"/>
  <c r="S20" i="1"/>
  <c r="AJ19" i="1"/>
  <c r="AI19" i="1"/>
  <c r="AH19" i="1"/>
  <c r="AG19" i="1"/>
  <c r="AF19" i="1"/>
  <c r="AE19" i="1"/>
  <c r="AD19" i="1"/>
  <c r="AC19" i="1"/>
  <c r="AB19" i="1"/>
  <c r="T19" i="1"/>
  <c r="S19" i="1"/>
  <c r="AI18" i="1"/>
  <c r="AH18" i="1"/>
  <c r="AG18" i="1"/>
  <c r="AF18" i="1"/>
  <c r="AE18" i="1"/>
  <c r="AD18" i="1"/>
  <c r="AC18" i="1"/>
  <c r="AB18" i="1"/>
  <c r="T18" i="1"/>
  <c r="S18" i="1"/>
  <c r="AL17" i="1"/>
  <c r="AK17" i="1"/>
  <c r="AC17" i="1"/>
  <c r="AB17" i="1"/>
  <c r="T17" i="1"/>
  <c r="S17" i="1"/>
  <c r="AJ16" i="1"/>
  <c r="AI16" i="1"/>
  <c r="AH16" i="1"/>
  <c r="AG16" i="1"/>
  <c r="AF16" i="1"/>
  <c r="AE16" i="1"/>
  <c r="AD16" i="1"/>
  <c r="AC16" i="1"/>
  <c r="AB16" i="1"/>
  <c r="T16" i="1"/>
  <c r="S16" i="1"/>
  <c r="AL15" i="1"/>
  <c r="AK15" i="1"/>
  <c r="AC15" i="1"/>
  <c r="AB15" i="1"/>
  <c r="T15" i="1"/>
  <c r="S15" i="1"/>
  <c r="AL14" i="1"/>
  <c r="AK14" i="1"/>
  <c r="AC14" i="1"/>
  <c r="AB14" i="1"/>
  <c r="T14" i="1"/>
  <c r="S14" i="1"/>
  <c r="AL13" i="1"/>
  <c r="AK13" i="1"/>
  <c r="AC13" i="1"/>
  <c r="AB13" i="1"/>
  <c r="T13" i="1"/>
  <c r="S13" i="1"/>
  <c r="AL12" i="1"/>
  <c r="AK12" i="1"/>
  <c r="AC12" i="1"/>
  <c r="AB12" i="1"/>
  <c r="T12" i="1"/>
  <c r="S12" i="1"/>
  <c r="AI11" i="1"/>
  <c r="AH11" i="1"/>
  <c r="AG11" i="1"/>
  <c r="AF11" i="1"/>
  <c r="AE11" i="1"/>
  <c r="AD11" i="1"/>
  <c r="AC11" i="1"/>
  <c r="AB11" i="1"/>
  <c r="T11" i="1"/>
  <c r="S11" i="1"/>
  <c r="AI10" i="1"/>
  <c r="AH10" i="1"/>
  <c r="AG10" i="1"/>
  <c r="AF10" i="1"/>
  <c r="AE10" i="1"/>
  <c r="AD10" i="1"/>
  <c r="AC10" i="1"/>
  <c r="AB10" i="1"/>
  <c r="T10" i="1"/>
  <c r="S10" i="1"/>
  <c r="AJ9" i="1"/>
  <c r="AI9" i="1"/>
  <c r="AH9" i="1"/>
  <c r="AG9" i="1"/>
  <c r="AF9" i="1"/>
  <c r="AE9" i="1"/>
  <c r="AD9" i="1"/>
  <c r="AC9" i="1"/>
  <c r="AB9" i="1"/>
  <c r="T9" i="1"/>
  <c r="S9" i="1"/>
  <c r="AH8" i="1"/>
  <c r="AG8" i="1"/>
  <c r="AF8" i="1"/>
  <c r="AE8" i="1"/>
  <c r="AD8" i="1"/>
  <c r="AC8" i="1"/>
  <c r="AB8" i="1"/>
  <c r="T8" i="1"/>
  <c r="S8" i="1"/>
  <c r="AH7" i="1"/>
  <c r="AG7" i="1"/>
  <c r="AF7" i="1"/>
  <c r="AE7" i="1"/>
  <c r="AD7" i="1"/>
  <c r="AC7" i="1"/>
  <c r="AB7" i="1"/>
  <c r="T7" i="1"/>
  <c r="S7" i="1"/>
  <c r="AL6" i="1"/>
  <c r="AK6" i="1"/>
  <c r="AC6" i="1"/>
  <c r="AB6" i="1"/>
  <c r="T6" i="1"/>
  <c r="S6" i="1"/>
  <c r="AJ5" i="1"/>
  <c r="AI5" i="1"/>
  <c r="AH5" i="1"/>
  <c r="AG5" i="1"/>
  <c r="AF5" i="1"/>
  <c r="AE5" i="1"/>
  <c r="AD5" i="1"/>
  <c r="AC5" i="1"/>
  <c r="AB5" i="1"/>
  <c r="T5" i="1"/>
  <c r="S5" i="1"/>
  <c r="AL4" i="1"/>
  <c r="AK4" i="1"/>
  <c r="AC4" i="1"/>
  <c r="AB4" i="1"/>
  <c r="T4" i="1"/>
  <c r="S4" i="1"/>
  <c r="AJ3" i="1"/>
  <c r="AI3" i="1"/>
  <c r="AH3" i="1"/>
  <c r="AG3" i="1"/>
  <c r="AF3" i="1"/>
  <c r="AE3" i="1"/>
  <c r="AD3" i="1"/>
  <c r="AC3" i="1"/>
  <c r="AB3" i="1"/>
  <c r="T3" i="1"/>
  <c r="S3" i="1"/>
  <c r="AL5" i="1" l="1"/>
  <c r="AL11" i="1"/>
  <c r="AL31" i="1"/>
  <c r="AL37" i="1"/>
  <c r="AK127" i="1"/>
  <c r="AL33" i="1"/>
  <c r="AL88" i="1"/>
  <c r="AJ98" i="1"/>
  <c r="AK9" i="1"/>
  <c r="AL18" i="1"/>
  <c r="AL19" i="1"/>
  <c r="AK20" i="1"/>
  <c r="AK31" i="1"/>
  <c r="AK33" i="1"/>
  <c r="AK72" i="1"/>
  <c r="AK82" i="1"/>
  <c r="AK90" i="1"/>
  <c r="AL96" i="1"/>
  <c r="AG98" i="1"/>
  <c r="AG129" i="1" s="1"/>
  <c r="AL10" i="1"/>
  <c r="AL16" i="1"/>
  <c r="AK27" i="1"/>
  <c r="AL28" i="1"/>
  <c r="AL32" i="1"/>
  <c r="AL72" i="1"/>
  <c r="AF98" i="1"/>
  <c r="AK7" i="1"/>
  <c r="AK11" i="1"/>
  <c r="AL23" i="1"/>
  <c r="AL25" i="1"/>
  <c r="AL54" i="1"/>
  <c r="AK59" i="1"/>
  <c r="AK84" i="1"/>
  <c r="AK86" i="1"/>
  <c r="AK92" i="1"/>
  <c r="AD98" i="1"/>
  <c r="AH98" i="1"/>
  <c r="AH129" i="1" s="1"/>
  <c r="AK5" i="1"/>
  <c r="AK8" i="1"/>
  <c r="AL9" i="1"/>
  <c r="AK10" i="1"/>
  <c r="AI98" i="1"/>
  <c r="AI129" i="1" s="1"/>
  <c r="AK19" i="1"/>
  <c r="AL21" i="1"/>
  <c r="AL24" i="1"/>
  <c r="AK26" i="1"/>
  <c r="AK28" i="1"/>
  <c r="AK32" i="1"/>
  <c r="AK37" i="1"/>
  <c r="AL55" i="1"/>
  <c r="AL59" i="1"/>
  <c r="AL60" i="1"/>
  <c r="AL78" i="1"/>
  <c r="AL82" i="1"/>
  <c r="AL83" i="1"/>
  <c r="AL85" i="1"/>
  <c r="AK88" i="1"/>
  <c r="AL91" i="1"/>
  <c r="AK95" i="1"/>
  <c r="AK97" i="1"/>
  <c r="AL127" i="1"/>
  <c r="AF129" i="1"/>
  <c r="AJ129" i="1"/>
  <c r="AD129" i="1"/>
  <c r="AK18" i="1"/>
  <c r="AK21" i="1"/>
  <c r="AL26" i="1"/>
  <c r="AE98" i="1"/>
  <c r="AE129" i="1" s="1"/>
  <c r="AL8" i="1"/>
  <c r="AL20" i="1"/>
  <c r="AK60" i="1"/>
  <c r="AK83" i="1"/>
  <c r="AK85" i="1"/>
  <c r="AK91" i="1"/>
  <c r="AK96" i="1"/>
  <c r="AL97" i="1"/>
  <c r="AL3" i="1"/>
  <c r="AL7" i="1"/>
  <c r="AK16" i="1"/>
  <c r="AK23" i="1"/>
  <c r="AK24" i="1"/>
  <c r="AK25" i="1"/>
  <c r="AL27" i="1"/>
  <c r="AK54" i="1"/>
  <c r="AK55" i="1"/>
  <c r="AK78" i="1"/>
  <c r="AL84" i="1"/>
  <c r="AL86" i="1"/>
  <c r="AL90" i="1"/>
  <c r="AL92" i="1"/>
  <c r="AL95" i="1"/>
  <c r="AK3" i="1"/>
  <c r="AL98" i="1" l="1"/>
  <c r="AK98" i="1"/>
  <c r="AK129" i="1" s="1"/>
  <c r="AL129" i="1" l="1"/>
</calcChain>
</file>

<file path=xl/sharedStrings.xml><?xml version="1.0" encoding="utf-8"?>
<sst xmlns="http://schemas.openxmlformats.org/spreadsheetml/2006/main" count="1665" uniqueCount="479">
  <si>
    <t xml:space="preserve">     6 MONTHS ENDING MARCH 31ST, 2011</t>
  </si>
  <si>
    <t xml:space="preserve">      6 MONTHS ENDING SEPTEMBER 30TH,  2011</t>
  </si>
  <si>
    <t>CCAB/CMCA 12 months ending December 2011 / ABC Average March/September 2011</t>
  </si>
  <si>
    <t>Newspaper</t>
  </si>
  <si>
    <t>Language</t>
  </si>
  <si>
    <t>Region</t>
  </si>
  <si>
    <t>Prov.</t>
  </si>
  <si>
    <t>Market</t>
  </si>
  <si>
    <t>Market Size/Population</t>
  </si>
  <si>
    <t>Format</t>
  </si>
  <si>
    <t>Publication</t>
  </si>
  <si>
    <t>Freq.</t>
  </si>
  <si>
    <t>Owner</t>
  </si>
  <si>
    <t>Audit Basis</t>
  </si>
  <si>
    <t>Monday</t>
  </si>
  <si>
    <t>Tuesday</t>
  </si>
  <si>
    <t>Wednesday</t>
  </si>
  <si>
    <t>Thursday</t>
  </si>
  <si>
    <t>Friday</t>
  </si>
  <si>
    <t>Saturday</t>
  </si>
  <si>
    <t>Sunday</t>
  </si>
  <si>
    <t>Weekly Total</t>
  </si>
  <si>
    <t>Avg.Day</t>
  </si>
  <si>
    <t>Daily Avg.</t>
  </si>
  <si>
    <t>Notes</t>
  </si>
  <si>
    <t>Website</t>
  </si>
  <si>
    <t>Calgary Herald</t>
  </si>
  <si>
    <t>English</t>
  </si>
  <si>
    <t>Prairies</t>
  </si>
  <si>
    <t>AB</t>
  </si>
  <si>
    <t>Calgary</t>
  </si>
  <si>
    <t>1M+</t>
  </si>
  <si>
    <t>b/sheet</t>
  </si>
  <si>
    <t>Morning</t>
  </si>
  <si>
    <t>M-Su</t>
  </si>
  <si>
    <t>Postmedia Network Inc.</t>
  </si>
  <si>
    <t>ABC</t>
  </si>
  <si>
    <t>The Calgary Sun</t>
  </si>
  <si>
    <t>tabloid</t>
  </si>
  <si>
    <t>Quebecor/Sun Media</t>
  </si>
  <si>
    <t>CCAB</t>
  </si>
  <si>
    <t>The Edmonton Journal</t>
  </si>
  <si>
    <t>Edmonton</t>
  </si>
  <si>
    <t>The Edmonton Sun</t>
  </si>
  <si>
    <t>Fort McMurray Today</t>
  </si>
  <si>
    <t>Fort McMurray</t>
  </si>
  <si>
    <t>50K-100K</t>
  </si>
  <si>
    <t>Evening</t>
  </si>
  <si>
    <t>M-F</t>
  </si>
  <si>
    <t>Daily Herald-Tribune, Grande Prairie</t>
  </si>
  <si>
    <t>Grande Prairie</t>
  </si>
  <si>
    <t>Lethbridge Herald</t>
  </si>
  <si>
    <t>Lethbridge</t>
  </si>
  <si>
    <t>100K-500K</t>
  </si>
  <si>
    <t>Glacier/AB Newspaper Group</t>
  </si>
  <si>
    <t>Medicine Hat News</t>
  </si>
  <si>
    <t>Medicine Hat</t>
  </si>
  <si>
    <t>M-Sa</t>
  </si>
  <si>
    <t>website</t>
  </si>
  <si>
    <t>Red Deer Advocate</t>
  </si>
  <si>
    <t>Red Deer</t>
  </si>
  <si>
    <t>Black Press</t>
  </si>
  <si>
    <t xml:space="preserve"> </t>
  </si>
  <si>
    <t>Cranbrook Daily Townsman</t>
  </si>
  <si>
    <t>BC &amp; Yukon</t>
  </si>
  <si>
    <t>BC</t>
  </si>
  <si>
    <t>Cranbrook</t>
  </si>
  <si>
    <t>&lt;50K</t>
  </si>
  <si>
    <t>Pub Claim</t>
  </si>
  <si>
    <t>Publishers Statements April to September 2011</t>
  </si>
  <si>
    <t>Daily News, Dawson Creek</t>
  </si>
  <si>
    <t>Dawson Creek</t>
  </si>
  <si>
    <t>Glacier Media</t>
  </si>
  <si>
    <t>Alaska Highway News, Fort St. John</t>
  </si>
  <si>
    <t>Fort St. John</t>
  </si>
  <si>
    <t>The Kamloops Daily News</t>
  </si>
  <si>
    <t>Kamloops</t>
  </si>
  <si>
    <t>CMCA</t>
  </si>
  <si>
    <t>Courier, Kelowna</t>
  </si>
  <si>
    <t>Kelowna</t>
  </si>
  <si>
    <t>Continental Newspapers</t>
  </si>
  <si>
    <t>The Daily Bulletin, Kimberley</t>
  </si>
  <si>
    <t>Kimberley</t>
  </si>
  <si>
    <t>Nanaimo Daily News</t>
  </si>
  <si>
    <t>Nanaimo</t>
  </si>
  <si>
    <t>Penticton Herald</t>
  </si>
  <si>
    <t>Penticton</t>
  </si>
  <si>
    <t>Alberni Valley Times, Port Alberni</t>
  </si>
  <si>
    <t>Port Alberni</t>
  </si>
  <si>
    <t>Prince George Citizen</t>
  </si>
  <si>
    <t>Prince George</t>
  </si>
  <si>
    <t>only one FasFax available - 4 day average</t>
  </si>
  <si>
    <t>The Trail Times</t>
  </si>
  <si>
    <t>Trail</t>
  </si>
  <si>
    <t>The Vancouver Sun</t>
  </si>
  <si>
    <t>Vancouver</t>
  </si>
  <si>
    <t>The Province, Vancouver</t>
  </si>
  <si>
    <t>Su-F</t>
  </si>
  <si>
    <t>Times Colonist, Victoria</t>
  </si>
  <si>
    <t>Victoria</t>
  </si>
  <si>
    <t>T-Su</t>
  </si>
  <si>
    <t>Brandon Sun</t>
  </si>
  <si>
    <t>MB</t>
  </si>
  <si>
    <t>Brandon</t>
  </si>
  <si>
    <t>F.P. Cdn. Np Ltd.</t>
  </si>
  <si>
    <t>The Daily Graphic, Portage la Prairie*</t>
  </si>
  <si>
    <t>Portage la Prairie</t>
  </si>
  <si>
    <t>T-F</t>
  </si>
  <si>
    <t>Winnipeg Free Press</t>
  </si>
  <si>
    <t>Winnipeg</t>
  </si>
  <si>
    <t>500K-1M</t>
  </si>
  <si>
    <t>Winnipeg Sun</t>
  </si>
  <si>
    <t>L'Acadie Nouvelle, Caraquet</t>
  </si>
  <si>
    <t>French</t>
  </si>
  <si>
    <t>Atlantic</t>
  </si>
  <si>
    <t>NB</t>
  </si>
  <si>
    <t>Caraquet</t>
  </si>
  <si>
    <t>Independent</t>
  </si>
  <si>
    <t>Publishers Claim 2010 - www.qmisales.ca - may include unpaid portion</t>
  </si>
  <si>
    <t>The Daily Gleaner, Fredericton</t>
  </si>
  <si>
    <t>Fredericton</t>
  </si>
  <si>
    <t>Brunswick News Inc.</t>
  </si>
  <si>
    <t>Times-Transcript, Moncton</t>
  </si>
  <si>
    <t>Moncton</t>
  </si>
  <si>
    <t>New Brunswick Telegraph Journal</t>
  </si>
  <si>
    <t>Saint John</t>
  </si>
  <si>
    <t>The Western Star, Corner Brook</t>
  </si>
  <si>
    <t>NL</t>
  </si>
  <si>
    <t>Corner Brook</t>
  </si>
  <si>
    <t>TC Media</t>
  </si>
  <si>
    <t>The Telegram, St. John's (a)</t>
  </si>
  <si>
    <t>St. John's</t>
  </si>
  <si>
    <t>Amherst Daily News</t>
  </si>
  <si>
    <t>NS</t>
  </si>
  <si>
    <t>Amherst</t>
  </si>
  <si>
    <t>The Chronicle-Herald, Halifax</t>
  </si>
  <si>
    <t>Halifax</t>
  </si>
  <si>
    <t xml:space="preserve">Halifax Herald </t>
  </si>
  <si>
    <t>The News, New Glasgow</t>
  </si>
  <si>
    <t>New Glasgow</t>
  </si>
  <si>
    <t>Cape Breton Post, Sydney</t>
  </si>
  <si>
    <t>Sydney</t>
  </si>
  <si>
    <t>The Daily News, Truro</t>
  </si>
  <si>
    <t>Truro</t>
  </si>
  <si>
    <t>The Barrie Examiner</t>
  </si>
  <si>
    <t>Ontario</t>
  </si>
  <si>
    <t>ON</t>
  </si>
  <si>
    <t>Barrie</t>
  </si>
  <si>
    <t>The Intelligencer, Belleville</t>
  </si>
  <si>
    <t>Belleville</t>
  </si>
  <si>
    <t>The Expositor, Brantford</t>
  </si>
  <si>
    <t>Brantford</t>
  </si>
  <si>
    <t>The Brockville Recorder and Times</t>
  </si>
  <si>
    <t>Brockville</t>
  </si>
  <si>
    <t>T-Sa</t>
  </si>
  <si>
    <t xml:space="preserve">The Chatham Daily News </t>
  </si>
  <si>
    <t>Chatham</t>
  </si>
  <si>
    <t>NorthumberlandToday</t>
  </si>
  <si>
    <t>Cobourg/Port Hope</t>
  </si>
  <si>
    <t>M-Th</t>
  </si>
  <si>
    <t>2010 CCAB audit report</t>
  </si>
  <si>
    <t xml:space="preserve">Standard-Freeholder, Cornwall </t>
  </si>
  <si>
    <t>Cornwall</t>
  </si>
  <si>
    <t>Fort Frances Daily Bulletin</t>
  </si>
  <si>
    <t>Fort Frances</t>
  </si>
  <si>
    <t>Guelph Mercury</t>
  </si>
  <si>
    <t>Guelph</t>
  </si>
  <si>
    <t>Torstar</t>
  </si>
  <si>
    <t>www.qmisales.ca</t>
  </si>
  <si>
    <t>The Spectator, Hamilton</t>
  </si>
  <si>
    <t>Hamilton</t>
  </si>
  <si>
    <t>Daily Miner and News, Kenora</t>
  </si>
  <si>
    <t>Kenora</t>
  </si>
  <si>
    <t>The Kingston Whig-Standard</t>
  </si>
  <si>
    <t>Kingston</t>
  </si>
  <si>
    <t>The London Free Press</t>
  </si>
  <si>
    <t>London</t>
  </si>
  <si>
    <t>The Globe and Mail</t>
  </si>
  <si>
    <t>National</t>
  </si>
  <si>
    <t>CTVGlobemedia Inc.</t>
  </si>
  <si>
    <t>National Post</t>
  </si>
  <si>
    <t>Niagara Falls Review</t>
  </si>
  <si>
    <t>Niagara Falls</t>
  </si>
  <si>
    <t>The North Bay Nugget</t>
  </si>
  <si>
    <t>North Bay</t>
  </si>
  <si>
    <t>The Packet &amp; Times, Orillia</t>
  </si>
  <si>
    <t>Orillia</t>
  </si>
  <si>
    <t>Ottawa Citizen</t>
  </si>
  <si>
    <t>Ottawa/Gatineau</t>
  </si>
  <si>
    <t>Le Droit, Ottawa/Hull</t>
  </si>
  <si>
    <t>Power Corp. of Canada</t>
  </si>
  <si>
    <t>The Ottawa Sun</t>
  </si>
  <si>
    <t>The Sun Times, Owen Sound</t>
  </si>
  <si>
    <t>Owen Sound</t>
  </si>
  <si>
    <t>The Daily Observer, Pembroke</t>
  </si>
  <si>
    <t>Pembroke</t>
  </si>
  <si>
    <t>The Peterborough Examiner</t>
  </si>
  <si>
    <t>Peterborough</t>
  </si>
  <si>
    <t xml:space="preserve">The Observer, Sarnia </t>
  </si>
  <si>
    <t>Sarnia</t>
  </si>
  <si>
    <t>The Sault Star, Sault Ste. Marie</t>
  </si>
  <si>
    <t>Sault Ste. Marie</t>
  </si>
  <si>
    <t>The Simcoe Reformer</t>
  </si>
  <si>
    <t>Simcoe</t>
  </si>
  <si>
    <t>The Standard, St. Catharines</t>
  </si>
  <si>
    <t>St. Catharines</t>
  </si>
  <si>
    <t>St. Thomas Times-Journal</t>
  </si>
  <si>
    <t>St. Thomas</t>
  </si>
  <si>
    <t>The Beacon Herald, Stratford</t>
  </si>
  <si>
    <t>Stratford</t>
  </si>
  <si>
    <t>The Sudbury Star</t>
  </si>
  <si>
    <t>Sudbury</t>
  </si>
  <si>
    <t>The Chronicle-Journal, Thunder Bay</t>
  </si>
  <si>
    <t>Thunder Bay</t>
  </si>
  <si>
    <t>The Daily Press, Timmins</t>
  </si>
  <si>
    <t>Timmins</t>
  </si>
  <si>
    <t>Toronto Star</t>
  </si>
  <si>
    <t>Toronto</t>
  </si>
  <si>
    <t>All-Day</t>
  </si>
  <si>
    <t>The Toronto Sun</t>
  </si>
  <si>
    <t xml:space="preserve">Waterloo Region Record </t>
  </si>
  <si>
    <t>Waterloo</t>
  </si>
  <si>
    <t>The Tribune, Welland</t>
  </si>
  <si>
    <t>Welland</t>
  </si>
  <si>
    <t>The Windsor Star</t>
  </si>
  <si>
    <t>Windsor</t>
  </si>
  <si>
    <t>2009 CCAB audit report</t>
  </si>
  <si>
    <t>The Sentinel-Review, Woodstock</t>
  </si>
  <si>
    <t>Woodstock</t>
  </si>
  <si>
    <t>The Guardian, Charlottetown</t>
  </si>
  <si>
    <t>PE</t>
  </si>
  <si>
    <t>Charlottetown</t>
  </si>
  <si>
    <t>The Journal-Pioneer, Summerside</t>
  </si>
  <si>
    <t>Summerside</t>
  </si>
  <si>
    <t>Le Quotidien, Chicoutimi</t>
  </si>
  <si>
    <t>Québec</t>
  </si>
  <si>
    <t>QC</t>
  </si>
  <si>
    <t>Chicoutimi</t>
  </si>
  <si>
    <t>La Voix de l'Est, Granby</t>
  </si>
  <si>
    <t>Granby</t>
  </si>
  <si>
    <t>The Gazette, Montreal</t>
  </si>
  <si>
    <t>Montreal</t>
  </si>
  <si>
    <t>Le Devoir, Montréal</t>
  </si>
  <si>
    <t>La Presse, Montréal</t>
  </si>
  <si>
    <t>Le Journal de Montréal</t>
  </si>
  <si>
    <t>Le Soleil, Québec</t>
  </si>
  <si>
    <t>Quebec City</t>
  </si>
  <si>
    <t>Le Journal de Québec</t>
  </si>
  <si>
    <t>The Record, Sherbrooke</t>
  </si>
  <si>
    <t>Sherbrooke</t>
  </si>
  <si>
    <t>La Tribune, Sherbrooke</t>
  </si>
  <si>
    <t>Le Nouvelliste, Trois-Rivières</t>
  </si>
  <si>
    <t>Trois-Rivieres</t>
  </si>
  <si>
    <t>TheTimes-Herald, Moose Jaw</t>
  </si>
  <si>
    <t>SK</t>
  </si>
  <si>
    <t>Moose Jaw</t>
  </si>
  <si>
    <t>Prince Albert Daily Herald</t>
  </si>
  <si>
    <t>Prince Albert</t>
  </si>
  <si>
    <t>The Leader-Post, Regina</t>
  </si>
  <si>
    <t>Regina</t>
  </si>
  <si>
    <t>The StarPhoenix, Saskatoon</t>
  </si>
  <si>
    <t>Saskatoon</t>
  </si>
  <si>
    <t>The Whitehorse Star</t>
  </si>
  <si>
    <t>YK</t>
  </si>
  <si>
    <t>Whitehorse</t>
  </si>
  <si>
    <t>TOTAL Paid Daily Newspapers</t>
  </si>
  <si>
    <t>24 Hours Calgary</t>
  </si>
  <si>
    <t>http://24hrs.ca/</t>
  </si>
  <si>
    <t>Metro Calgary</t>
  </si>
  <si>
    <t>Metro Intl.SA &amp; TorStar</t>
  </si>
  <si>
    <t>not audited - estimates only</t>
  </si>
  <si>
    <t>http://www.metronews.ca/calgary</t>
  </si>
  <si>
    <t>24 Hours Edmonton</t>
  </si>
  <si>
    <t>Metro Edmonton</t>
  </si>
  <si>
    <t>http://www.metronews.ca/edmonton</t>
  </si>
  <si>
    <t>Campbell River/Comox Valley Daily</t>
  </si>
  <si>
    <t>Campbell River</t>
  </si>
  <si>
    <t>Publisher's claim September 2011</t>
  </si>
  <si>
    <t>http://www.bclocalnews.com/daily/campbellriver/</t>
  </si>
  <si>
    <t>Chilliwack/Abbotsford Daily</t>
  </si>
  <si>
    <t>Chilliwack/Abbotsford</t>
  </si>
  <si>
    <t>http://www.bclocalnews.com/daily/chilliwack/</t>
  </si>
  <si>
    <t>Cowichan News Leader Daily (Duncan)</t>
  </si>
  <si>
    <t>Duncan</t>
  </si>
  <si>
    <t>Golden Ears Daily (Langley/Maple Ridge)</t>
  </si>
  <si>
    <t>Langley/Maple Ridge</t>
  </si>
  <si>
    <t>Nanaimo News Bulletin/Parksville Daily</t>
  </si>
  <si>
    <t>Epoch Times (Vancouver)</t>
  </si>
  <si>
    <t>Chinese</t>
  </si>
  <si>
    <t>Epoch Times Media Inc.</t>
  </si>
  <si>
    <t>Publisher's Claim September 2011</t>
  </si>
  <si>
    <t>http://www.theepochtimes.com</t>
  </si>
  <si>
    <t>24 Hours Vancouver</t>
  </si>
  <si>
    <t>Metro Vancouver</t>
  </si>
  <si>
    <t>http://www.metronews.ca/vancouver</t>
  </si>
  <si>
    <t>Vernon Morning Star Daily</t>
  </si>
  <si>
    <t>Vernon</t>
  </si>
  <si>
    <t>http://www.bclocalnews.com/daily/victoria/#</t>
  </si>
  <si>
    <t>Victoria News Daily</t>
  </si>
  <si>
    <t>http://www.bclocalnews.com/daily/victoria</t>
  </si>
  <si>
    <t>Peace Arch News Daily (White Rock)</t>
  </si>
  <si>
    <t>White Rock</t>
  </si>
  <si>
    <t>http://www.bclocalnews.com/daily/whiterock/</t>
  </si>
  <si>
    <t>Metro Winnipeg</t>
  </si>
  <si>
    <t>Publisher's Claim May 24, 2011</t>
  </si>
  <si>
    <t>http://www.metronews.ca/winnipeg</t>
  </si>
  <si>
    <t>Metro Halifax</t>
  </si>
  <si>
    <t xml:space="preserve">TC Media &amp; Metro Intl. SA </t>
  </si>
  <si>
    <t>Publisher's Claim September 21, 2011</t>
  </si>
  <si>
    <t>http://www.metronews.ca/halifax</t>
  </si>
  <si>
    <t>Metro London</t>
  </si>
  <si>
    <t>Publisher's Claim May 18, 2011</t>
  </si>
  <si>
    <t>http://www.metronews.ca/london</t>
  </si>
  <si>
    <t>The Gazette (London)</t>
  </si>
  <si>
    <r>
      <t xml:space="preserve">Independent </t>
    </r>
    <r>
      <rPr>
        <sz val="8"/>
        <color rgb="FF0070C0"/>
        <rFont val="Arial"/>
        <family val="2"/>
      </rPr>
      <t>(University Students Council)</t>
    </r>
  </si>
  <si>
    <t>http://www.westerngazette.ca</t>
  </si>
  <si>
    <t>24 Hours Ottawa</t>
  </si>
  <si>
    <t>Metro Ottawa</t>
  </si>
  <si>
    <t>Publisher's Claim May 5, 2011</t>
  </si>
  <si>
    <t>http://www.metronews.ca/ottawa</t>
  </si>
  <si>
    <t>Epoch Times (Toronto)</t>
  </si>
  <si>
    <t>2011 CCAB audit report</t>
  </si>
  <si>
    <t>24 Hours Toronto</t>
  </si>
  <si>
    <t>Metro Toronto</t>
  </si>
  <si>
    <t>Publisher's Claim December 2009</t>
  </si>
  <si>
    <t>http://www.metronews.ca/toronto</t>
  </si>
  <si>
    <t>t.o.night (Toronto)</t>
  </si>
  <si>
    <t>t.o.night Newspaper Group</t>
  </si>
  <si>
    <t>http://tonightnewspaper.com</t>
  </si>
  <si>
    <t>Metro Montreal</t>
  </si>
  <si>
    <t>http://www.journalmetro.com/</t>
  </si>
  <si>
    <t>Montreal 24 heures</t>
  </si>
  <si>
    <t>TOTAL Free Daily Newspapers</t>
  </si>
  <si>
    <t xml:space="preserve">TOTAL DAILY NEWSPAPERS </t>
  </si>
  <si>
    <t>Report Notes:</t>
  </si>
  <si>
    <t>All ABC data calculated as an average from March 30, 2011 FaxFax and September 30, 2011 FasFax.  CCAB data is based on December 31, 2011 unless otherwise stated.</t>
  </si>
  <si>
    <t>Daily newspapers defined as publications with minimum four days per week publishing schedule.</t>
  </si>
  <si>
    <t>Changes to publishing schedules:</t>
  </si>
  <si>
    <t>Changed M-Su to M-Sa: The Gazette, La Presse</t>
  </si>
  <si>
    <t>Changed M-Sa to T-Sa: St.Thomas Times-Journal, Pembroke Daily Observer</t>
  </si>
  <si>
    <t>Changed M-F to M-Sa: Simcoe Reformer</t>
  </si>
  <si>
    <t>Colour denotes that data requires explanation - see below:</t>
  </si>
  <si>
    <t>Only one 6-month ABC Fas Fax was available for 2011:</t>
  </si>
  <si>
    <t>September 30, 2011 6 month FasFax only: Grande Prairie Daily Tribune</t>
  </si>
  <si>
    <t>March 30, 2011 6 month FasFax only: Daily Graphic, Portage la Prairie (Mon-Tues &amp; Thurs-Fri avg for March Report)</t>
  </si>
  <si>
    <r>
      <t xml:space="preserve">CMCA Publisher's Statement - April to September 2011:  </t>
    </r>
    <r>
      <rPr>
        <sz val="9"/>
        <color rgb="FF00B050"/>
        <rFont val="Arial"/>
        <family val="2"/>
      </rPr>
      <t>Kamloops Daily News</t>
    </r>
  </si>
  <si>
    <r>
      <t xml:space="preserve">2010 CCAB Audit Reports:  </t>
    </r>
    <r>
      <rPr>
        <sz val="9"/>
        <color rgb="FF00B050"/>
        <rFont val="Arial"/>
        <family val="2"/>
      </rPr>
      <t>Orillia Packet &amp; Times, Owen Sound Sun Times, Metro Montreal, 24 Hours Montreal</t>
    </r>
  </si>
  <si>
    <r>
      <t xml:space="preserve">2010 Publishers Claim (may include unpaid circulation):  </t>
    </r>
    <r>
      <rPr>
        <sz val="9"/>
        <color rgb="FF00B050"/>
        <rFont val="Arial"/>
        <family val="2"/>
      </rPr>
      <t>Alaska Highway News, Fort St. John, Dawson Creek Daily News</t>
    </r>
  </si>
  <si>
    <t>Barrie Examiner, Brockville Recorder &amp; Times, Kenora Daily Miner &amp; News, Northumberland Today,Pembroke Daily Observer, Simcoe Reformer, Stratford Beacon Herald, Timmis Daily Press, Woodstock Sentinel Review</t>
  </si>
  <si>
    <r>
      <t xml:space="preserve">2009 CCAB Audit Reports:  </t>
    </r>
    <r>
      <rPr>
        <sz val="9"/>
        <color rgb="FF00B050"/>
        <rFont val="Arial"/>
        <family val="2"/>
      </rPr>
      <t>Amherst Daily News, Truro Daily News, New Glasgow The News, 24 Hours: Calgary, Edmonton, Ottawa, Toronto, Vancouver</t>
    </r>
  </si>
  <si>
    <r>
      <t xml:space="preserve">2009 Publisher's Statements:  </t>
    </r>
    <r>
      <rPr>
        <sz val="9"/>
        <color rgb="FF00B050"/>
        <rFont val="Arial"/>
        <family val="2"/>
      </rPr>
      <t>Cranbrook Daily Townsman, Kimberley Daily Bulletin</t>
    </r>
  </si>
  <si>
    <r>
      <t xml:space="preserve">2009 Publisher's Claim:  </t>
    </r>
    <r>
      <rPr>
        <sz val="9"/>
        <color rgb="FF00B050"/>
        <rFont val="Arial"/>
        <family val="2"/>
      </rPr>
      <t>Metro Toronto</t>
    </r>
  </si>
  <si>
    <r>
      <t xml:space="preserve">Not Audited - estimates only:  </t>
    </r>
    <r>
      <rPr>
        <sz val="9"/>
        <color rgb="FF00B050"/>
        <rFont val="Arial"/>
        <family val="2"/>
      </rPr>
      <t>Metro Calgary, Metro Edmonton, Metro Vancouver</t>
    </r>
  </si>
  <si>
    <t>Total Circulation used for both ABC and CCAB - paid + controlled circulation.</t>
  </si>
  <si>
    <t>Newspapers Canada</t>
  </si>
  <si>
    <t xml:space="preserve">This report is prepared annually by Newspapers Canada. </t>
  </si>
  <si>
    <t xml:space="preserve">A daily newspaper for the purposes of this report is a paid or free publication containing general news, published four or more times per week. </t>
  </si>
  <si>
    <t>Every attempt is made to obtain audited circulation, however where that is not available, publisher claims are reported.</t>
  </si>
  <si>
    <t>Newspapers Canada does not endorse the listed circulation sources.  This report simply lists all data available from the noted sources.</t>
  </si>
  <si>
    <t>Circulation data is sourced from the following sources:</t>
  </si>
  <si>
    <t>2. Canadian Circulation Audits Board (CCAB)</t>
  </si>
  <si>
    <t>3. Canadian Media Circulation Audit (CMCA)</t>
  </si>
  <si>
    <t>4.  Publisher claims</t>
  </si>
  <si>
    <t xml:space="preserve">CCAB currently provides total circulation averages based on a 12-month period ending December 31st. </t>
  </si>
  <si>
    <t>For more information please contact:</t>
  </si>
  <si>
    <t>Kelly Levson</t>
  </si>
  <si>
    <t>Director of Research</t>
  </si>
  <si>
    <t>klevson@newspaperscanada.ca</t>
  </si>
  <si>
    <t>2011 Daily Newspaper Circulation Report</t>
  </si>
  <si>
    <t>The 2011 report differs from previous years (prior to 2009) in that TOTAL circulation is listed, which may include paid and unpaid circulation for any given publication.  Previous reports were based on paid circulation only.</t>
  </si>
  <si>
    <t>The 2011 report also includes listings for all free distribution daily newspapers.</t>
  </si>
  <si>
    <t>Note, there are significant differences between ABC and CCAB in terms of unpaid circulation.  There are also differences in the reporting periods for each audit firm.  Please consult the audit firms' individual websites for further information.</t>
  </si>
  <si>
    <t>For those dailies measured by ABC the total circulation averages of two six month Snapshot reports were utilized for the periods ending March 31st and September 30th to reflect a comparable 12-month period.</t>
  </si>
  <si>
    <t>1.  Audit Bureau of Circulations (ABC)</t>
  </si>
  <si>
    <t>Black Press (12)</t>
  </si>
  <si>
    <t>Glacier Canadian Newspapers / ALTA Newspaper Group LP (3)</t>
  </si>
  <si>
    <t>Quebecor/Sun Media/Osprey Media (42)</t>
  </si>
  <si>
    <r>
      <rPr>
        <b/>
        <sz val="12"/>
        <color rgb="FF0070C0"/>
        <rFont val="Calibri"/>
        <family val="2"/>
        <scheme val="minor"/>
      </rPr>
      <t>TC Media (12)</t>
    </r>
    <r>
      <rPr>
        <sz val="8"/>
        <color rgb="FF0070C0"/>
        <rFont val="Calibri"/>
        <family val="2"/>
        <scheme val="minor"/>
      </rPr>
      <t xml:space="preserve"> (formerly Transcontinental Inc.)</t>
    </r>
  </si>
  <si>
    <t>*Le Journal de Montréal</t>
  </si>
  <si>
    <t>*Le Journal de Québec</t>
  </si>
  <si>
    <t>Cape Breton Post</t>
  </si>
  <si>
    <t>*The Brockville Recorder &amp; Times</t>
  </si>
  <si>
    <t>The Evening News, New Glasgow</t>
  </si>
  <si>
    <t>*The London Free Press</t>
  </si>
  <si>
    <t>Truro Daily News</t>
  </si>
  <si>
    <t>*Campbell River Mirror Daily</t>
  </si>
  <si>
    <t>Halifax Herald Ltd. (1)</t>
  </si>
  <si>
    <t>*Beacon-Herald, Stratford</t>
  </si>
  <si>
    <t>The Telegram, St. John’s</t>
  </si>
  <si>
    <t>*Chilliwack/Abbotsford Daily</t>
  </si>
  <si>
    <t>The Chronicle Herald</t>
  </si>
  <si>
    <t>*The Simcoe Reformer</t>
  </si>
  <si>
    <t>*Comox Valley Record Daily (Courtenay)</t>
  </si>
  <si>
    <t>*The Sentinel Review, Woodstock</t>
  </si>
  <si>
    <t>The Journal Pioneer, PEI</t>
  </si>
  <si>
    <t>*Cowichan News Leader Daily (Duncan)</t>
  </si>
  <si>
    <t>Independent (6)</t>
  </si>
  <si>
    <t>*Winnipeg Sun</t>
  </si>
  <si>
    <t>*Golden Ears Daily (Langley/Maple Ridge)</t>
  </si>
  <si>
    <t>*L’Acadie Nouvelle, Caraquet</t>
  </si>
  <si>
    <t>*The Toronto Sun</t>
  </si>
  <si>
    <t>The Times-Herald, Moose Jaw</t>
  </si>
  <si>
    <t>*Vernon Morning Star Daily</t>
  </si>
  <si>
    <t>*Le Devoir, Montreal</t>
  </si>
  <si>
    <t>*The Edmonton Sun</t>
  </si>
  <si>
    <t>*Victoria News Daily</t>
  </si>
  <si>
    <t>*The Calgary Sun</t>
  </si>
  <si>
    <t>*Metro Halifax (with Metro Intl SA)</t>
  </si>
  <si>
    <t>*Peace Arch News Daily (White Rock)</t>
  </si>
  <si>
    <t>*The Ottawa Sun</t>
  </si>
  <si>
    <t>*Metro Montreal  (with Metro Intl SA)</t>
  </si>
  <si>
    <t>*The Gazette, London</t>
  </si>
  <si>
    <t>*St. Thomas Times-Journal</t>
  </si>
  <si>
    <t>Brunswick News Inc. (3)</t>
  </si>
  <si>
    <t>*t.o. night, Toronto</t>
  </si>
  <si>
    <t>*Daily Herald-Tribune, Grande Prairie</t>
  </si>
  <si>
    <t>Torstar Corp. (11)</t>
  </si>
  <si>
    <t>Times &amp; Transcript, Moncton</t>
  </si>
  <si>
    <t>*Fort McMurray Today</t>
  </si>
  <si>
    <r>
      <rPr>
        <b/>
        <sz val="12"/>
        <color rgb="FF0070C0"/>
        <rFont val="Calibri"/>
        <family val="2"/>
        <scheme val="minor"/>
      </rPr>
      <t>Postmedia Network Inc. (10)</t>
    </r>
    <r>
      <rPr>
        <sz val="12"/>
        <color rgb="FF0070C0"/>
        <rFont val="Calibri"/>
        <family val="2"/>
        <scheme val="minor"/>
      </rPr>
      <t xml:space="preserve"> </t>
    </r>
    <r>
      <rPr>
        <sz val="8"/>
        <color rgb="FF0070C0"/>
        <rFont val="Calibri"/>
        <family val="2"/>
        <scheme val="minor"/>
      </rPr>
      <t>(formerly Canwest)</t>
    </r>
  </si>
  <si>
    <t>*Daily Miner &amp; News, Kenora</t>
  </si>
  <si>
    <t>The Hamilton Spectator</t>
  </si>
  <si>
    <t>The Telegraph-Journal, Saint John</t>
  </si>
  <si>
    <t>*Daily Graphic, Portage La Prairie</t>
  </si>
  <si>
    <t>* The Barrie Examiner</t>
  </si>
  <si>
    <t>The Record, Grand River Valley</t>
  </si>
  <si>
    <t>CTV Globemedia Inc. (1)</t>
  </si>
  <si>
    <t xml:space="preserve">National Post </t>
  </si>
  <si>
    <t>* The Chatham Daily News</t>
  </si>
  <si>
    <t>*Metro Calgary (with Metro Intl SA)</t>
  </si>
  <si>
    <t>* Northumberlandtoday.com</t>
  </si>
  <si>
    <t>*Metro Edmonton (with Metro Intl SA)</t>
  </si>
  <si>
    <t>* Cornwall Standard-Freeholder</t>
  </si>
  <si>
    <t>*Metro Vancouver (with Metro Intl SA)</t>
  </si>
  <si>
    <t>Continental Newspapers Canada Ltd. (3)</t>
  </si>
  <si>
    <t>* The Kingston Whig-Standard</t>
  </si>
  <si>
    <t>*Metro Winnipeg (with Metro Intl SA)</t>
  </si>
  <si>
    <t>*St. Catharines Standard</t>
  </si>
  <si>
    <t>*Metro London (with Metro Intl SA)</t>
  </si>
  <si>
    <t>The Daily Courier, Kelowna</t>
  </si>
  <si>
    <t>Edmonton Journal</t>
  </si>
  <si>
    <t>*The Expositor, Brantford</t>
  </si>
  <si>
    <t>*Metro Ottawa (with Metro Intl SA)</t>
  </si>
  <si>
    <t>The Chronicle Journal, Thunder Bay</t>
  </si>
  <si>
    <t>*Niagara Falls Review</t>
  </si>
  <si>
    <t>*Metro Toronto (with Metro Intl SA)</t>
  </si>
  <si>
    <t>*The Tribune, Welland</t>
  </si>
  <si>
    <t>F.P. Canadian Newspapers LP (2)</t>
  </si>
  <si>
    <t>*The North Bay Nugget</t>
  </si>
  <si>
    <t>Sing Tao Newspapers (1)</t>
  </si>
  <si>
    <t>Power Corp. of Canada (7)</t>
  </si>
  <si>
    <t>*The Intelligencer, Belleville</t>
  </si>
  <si>
    <t>Sing Tao Daily (50% Torstar)</t>
  </si>
  <si>
    <t>La Presse, Montreal</t>
  </si>
  <si>
    <t>*The Observer, Sarnia</t>
  </si>
  <si>
    <t>Le Nouvelliste, Trois-Rivieres</t>
  </si>
  <si>
    <t>*The Sault Star, Sault Ste Marie</t>
  </si>
  <si>
    <t>Epoch Times Media Inc. (2)</t>
  </si>
  <si>
    <t>*The Sudbury Star</t>
  </si>
  <si>
    <t>*Epoch Times,  Vancouver</t>
  </si>
  <si>
    <t>La Voix de l’Est, Granby</t>
  </si>
  <si>
    <t>*The Daily Press, Timmins</t>
  </si>
  <si>
    <t>*Epoch Times, Toronto</t>
  </si>
  <si>
    <t>Le Soleil, Quebec</t>
  </si>
  <si>
    <t>*The Sun Times, Owen Sound</t>
  </si>
  <si>
    <t>*The Packet &amp; Times, Orillia</t>
  </si>
  <si>
    <t>Glacier Media (7)</t>
  </si>
  <si>
    <t>Le Droit, Ottawa/Gatineau</t>
  </si>
  <si>
    <t>*The Daily Observer, Pembroke</t>
  </si>
  <si>
    <t>*The Peterborough Examiner</t>
  </si>
  <si>
    <t>Dawson Creek Daily News, Dawson Creek</t>
  </si>
  <si>
    <t>*24 Hours Edmonton</t>
  </si>
  <si>
    <t>*24 Hours Calgary</t>
  </si>
  <si>
    <t>The Citizen, Prince George</t>
  </si>
  <si>
    <t>*24 Hours Vancouver</t>
  </si>
  <si>
    <t>*24 Hours Ottawa</t>
  </si>
  <si>
    <t>*24 Hours Toronto</t>
  </si>
  <si>
    <t>*Montreal 24 heures</t>
  </si>
  <si>
    <t>Data from CMCA is based on audit reports throughout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</si>
</sst>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_(* \(#,##0\);_(* &quot;-&quot;??_);_(@_)"/>
    <numFmt numFmtId="165" formatCode="_(* #,##0.00_);_(* \(#,##0.00\);_(* &quot;-&quot;??_);_(@_)"/>
  </numFmts>
  <fonts count="55">
    <font>
      <sz val="11"/>
      <color theme="1"/>
      <name val="Calibri"/>
      <family val="2"/>
      <scheme val="minor"/>
    </font>
    <font>
      <sz val="11"/>
      <color theme="1"/>
      <name val="Calibri"/>
      <family val="2"/>
      <scheme val="minor"/>
    </font>
    <font>
      <i/>
      <sz val="9"/>
      <color rgb="FF00518E"/>
      <name val="Arial"/>
      <family val="2"/>
    </font>
    <font>
      <b/>
      <sz val="9"/>
      <color indexed="8"/>
      <name val="Arial"/>
      <family val="2"/>
    </font>
    <font>
      <b/>
      <sz val="9"/>
      <color indexed="10"/>
      <name val="Arial"/>
      <family val="2"/>
    </font>
    <font>
      <b/>
      <sz val="9"/>
      <name val="Arial"/>
      <family val="2"/>
    </font>
    <font>
      <sz val="11"/>
      <color rgb="FF0070C0"/>
      <name val="Arial"/>
      <family val="2"/>
    </font>
    <font>
      <b/>
      <sz val="11"/>
      <color rgb="FF0070C0"/>
      <name val="Arial"/>
      <family val="2"/>
    </font>
    <font>
      <sz val="11"/>
      <color rgb="FF00B050"/>
      <name val="Arial"/>
      <family val="2"/>
    </font>
    <font>
      <b/>
      <sz val="11"/>
      <color rgb="FF00B050"/>
      <name val="Arial"/>
      <family val="2"/>
    </font>
    <font>
      <i/>
      <sz val="11"/>
      <color rgb="FF0070C0"/>
      <name val="Arial"/>
      <family val="2"/>
    </font>
    <font>
      <u/>
      <sz val="10.45"/>
      <color indexed="12"/>
      <name val="GarmdITC Bk BT"/>
    </font>
    <font>
      <u/>
      <sz val="10.45"/>
      <color rgb="FF00B050"/>
      <name val="GarmdITC Bk BT"/>
    </font>
    <font>
      <b/>
      <i/>
      <sz val="11"/>
      <color rgb="FF0070C0"/>
      <name val="Arial"/>
      <family val="2"/>
    </font>
    <font>
      <i/>
      <sz val="11"/>
      <color rgb="FF00B050"/>
      <name val="Arial"/>
      <family val="2"/>
    </font>
    <font>
      <u/>
      <sz val="10.45"/>
      <color rgb="FF0070C0"/>
      <name val="GarmdITC Bk BT"/>
    </font>
    <font>
      <sz val="8"/>
      <color rgb="FF0070C0"/>
      <name val="Arial"/>
      <family val="2"/>
    </font>
    <font>
      <b/>
      <sz val="11"/>
      <color theme="1"/>
      <name val="Arial"/>
      <family val="2"/>
    </font>
    <font>
      <sz val="9"/>
      <color rgb="FF0070C0"/>
      <name val="Arial"/>
      <family val="2"/>
    </font>
    <font>
      <i/>
      <sz val="9"/>
      <color rgb="FF0070C0"/>
      <name val="Arial"/>
      <family val="2"/>
    </font>
    <font>
      <b/>
      <sz val="9"/>
      <color rgb="FF0070C0"/>
      <name val="Arial"/>
      <family val="2"/>
    </font>
    <font>
      <b/>
      <i/>
      <sz val="9"/>
      <color rgb="FF0070C0"/>
      <name val="Arial"/>
      <family val="2"/>
    </font>
    <font>
      <sz val="9"/>
      <color theme="1"/>
      <name val="Arial"/>
      <family val="2"/>
    </font>
    <font>
      <sz val="9"/>
      <color indexed="12"/>
      <name val="Arial"/>
      <family val="2"/>
    </font>
    <font>
      <b/>
      <u/>
      <sz val="9"/>
      <color theme="1"/>
      <name val="Arial"/>
      <family val="2"/>
    </font>
    <font>
      <i/>
      <sz val="9"/>
      <color indexed="12"/>
      <name val="Arial"/>
      <family val="2"/>
    </font>
    <font>
      <i/>
      <u/>
      <sz val="9"/>
      <color indexed="12"/>
      <name val="Arial"/>
      <family val="2"/>
    </font>
    <font>
      <b/>
      <u/>
      <sz val="9"/>
      <color indexed="12"/>
      <name val="Arial"/>
      <family val="2"/>
    </font>
    <font>
      <u/>
      <sz val="9"/>
      <color indexed="12"/>
      <name val="Arial"/>
      <family val="2"/>
    </font>
    <font>
      <b/>
      <sz val="9"/>
      <color indexed="12"/>
      <name val="Arial"/>
      <family val="2"/>
    </font>
    <font>
      <b/>
      <i/>
      <sz val="9"/>
      <color indexed="12"/>
      <name val="Arial"/>
      <family val="2"/>
    </font>
    <font>
      <b/>
      <u/>
      <sz val="9"/>
      <color rgb="FF00B050"/>
      <name val="Arial"/>
      <family val="2"/>
    </font>
    <font>
      <b/>
      <sz val="9"/>
      <color rgb="FF00B050"/>
      <name val="Arial"/>
      <family val="2"/>
    </font>
    <font>
      <sz val="9"/>
      <color rgb="FF00B050"/>
      <name val="Arial"/>
      <family val="2"/>
    </font>
    <font>
      <sz val="11"/>
      <color indexed="12"/>
      <name val="Arial"/>
      <family val="2"/>
    </font>
    <font>
      <i/>
      <sz val="11"/>
      <color indexed="12"/>
      <name val="Arial"/>
      <family val="2"/>
    </font>
    <font>
      <b/>
      <sz val="11"/>
      <color indexed="12"/>
      <name val="Arial"/>
      <family val="2"/>
    </font>
    <font>
      <sz val="11"/>
      <name val="Arial"/>
      <family val="2"/>
    </font>
    <font>
      <i/>
      <sz val="11"/>
      <name val="Arial"/>
      <family val="2"/>
    </font>
    <font>
      <b/>
      <sz val="11"/>
      <name val="Arial"/>
      <family val="2"/>
    </font>
    <font>
      <sz val="11"/>
      <color indexed="10"/>
      <name val="Arial"/>
      <family val="2"/>
    </font>
    <font>
      <sz val="11"/>
      <color indexed="8"/>
      <name val="Calibri"/>
      <family val="2"/>
    </font>
    <font>
      <sz val="12"/>
      <name val="GarmdITC Bk BT"/>
    </font>
    <font>
      <sz val="10"/>
      <name val="Arial"/>
      <family val="2"/>
    </font>
    <font>
      <sz val="12"/>
      <name val="SWISS"/>
    </font>
    <font>
      <sz val="12"/>
      <name val="Arial"/>
      <family val="2"/>
    </font>
    <font>
      <b/>
      <sz val="11"/>
      <color theme="1"/>
      <name val="Calibri"/>
      <family val="2"/>
      <scheme val="minor"/>
    </font>
    <font>
      <b/>
      <sz val="20"/>
      <color theme="1"/>
      <name val="Calibri"/>
      <family val="2"/>
      <scheme val="minor"/>
    </font>
    <font>
      <i/>
      <sz val="11"/>
      <color theme="1"/>
      <name val="Calibri"/>
      <family val="2"/>
      <scheme val="minor"/>
    </font>
    <font>
      <b/>
      <sz val="12"/>
      <color rgb="FF0070C0"/>
      <name val="Calibri"/>
      <family val="2"/>
      <scheme val="minor"/>
    </font>
    <font>
      <b/>
      <sz val="10"/>
      <color rgb="FF0070C0"/>
      <name val="Calibri"/>
      <family val="2"/>
      <scheme val="minor"/>
    </font>
    <font>
      <sz val="8"/>
      <color rgb="FF0070C0"/>
      <name val="Calibri"/>
      <family val="2"/>
      <scheme val="minor"/>
    </font>
    <font>
      <b/>
      <sz val="10"/>
      <color theme="1"/>
      <name val="Calibri"/>
      <family val="2"/>
      <scheme val="minor"/>
    </font>
    <font>
      <sz val="11"/>
      <color rgb="FF00B050"/>
      <name val="Calibri"/>
      <family val="2"/>
      <scheme val="minor"/>
    </font>
    <font>
      <sz val="12"/>
      <color rgb="FF0070C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indexed="9"/>
        <bgColor indexed="8"/>
      </patternFill>
    </fill>
    <fill>
      <patternFill patternType="solid">
        <fgColor indexed="9"/>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0">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165" fontId="41" fillId="0" borderId="0" applyFont="0" applyFill="0" applyBorder="0" applyAlignment="0" applyProtection="0"/>
    <xf numFmtId="0" fontId="42" fillId="4" borderId="0"/>
    <xf numFmtId="0" fontId="43" fillId="0" borderId="0" applyNumberFormat="0" applyFont="0" applyFill="0" applyBorder="0" applyAlignment="0" applyProtection="0"/>
    <xf numFmtId="0" fontId="43" fillId="0" borderId="0"/>
    <xf numFmtId="0" fontId="42" fillId="0" borderId="0"/>
    <xf numFmtId="0" fontId="44" fillId="5" borderId="0"/>
    <xf numFmtId="0" fontId="45" fillId="5" borderId="0"/>
  </cellStyleXfs>
  <cellXfs count="204">
    <xf numFmtId="0" fontId="0" fillId="0" borderId="0" xfId="0"/>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3" xfId="0" applyNumberFormat="1" applyFont="1" applyFill="1" applyBorder="1" applyAlignment="1">
      <alignment horizontal="left" vertical="center"/>
    </xf>
    <xf numFmtId="37"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37" fontId="3" fillId="0" borderId="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6" fillId="0" borderId="6" xfId="0" applyNumberFormat="1" applyFont="1" applyFill="1" applyBorder="1"/>
    <xf numFmtId="0"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8" xfId="0" applyNumberFormat="1" applyFont="1" applyFill="1" applyBorder="1" applyAlignment="1">
      <alignment horizontal="left"/>
    </xf>
    <xf numFmtId="0" fontId="6" fillId="0" borderId="7" xfId="0" applyNumberFormat="1" applyFont="1" applyFill="1" applyBorder="1" applyAlignment="1">
      <alignment horizontal="left"/>
    </xf>
    <xf numFmtId="0" fontId="6" fillId="0" borderId="0" xfId="0" applyNumberFormat="1" applyFont="1" applyFill="1" applyBorder="1" applyAlignment="1">
      <alignment horizontal="left"/>
    </xf>
    <xf numFmtId="3" fontId="6" fillId="0" borderId="0" xfId="0" applyNumberFormat="1" applyFont="1" applyFill="1" applyBorder="1" applyAlignment="1"/>
    <xf numFmtId="37" fontId="7" fillId="0" borderId="0" xfId="0" applyNumberFormat="1" applyFont="1" applyFill="1" applyBorder="1" applyAlignment="1"/>
    <xf numFmtId="3" fontId="6" fillId="0" borderId="6" xfId="0" applyNumberFormat="1" applyFont="1" applyFill="1" applyBorder="1" applyAlignment="1"/>
    <xf numFmtId="3" fontId="6" fillId="0" borderId="8" xfId="0" applyNumberFormat="1" applyFont="1" applyFill="1" applyBorder="1" applyAlignment="1"/>
    <xf numFmtId="37" fontId="7" fillId="0" borderId="6" xfId="0" applyNumberFormat="1" applyFont="1" applyFill="1" applyBorder="1" applyAlignment="1"/>
    <xf numFmtId="37" fontId="7" fillId="0" borderId="8" xfId="0" applyNumberFormat="1" applyFont="1" applyFill="1" applyBorder="1" applyAlignment="1"/>
    <xf numFmtId="0" fontId="6" fillId="0" borderId="0" xfId="0" applyNumberFormat="1" applyFont="1" applyFill="1" applyBorder="1"/>
    <xf numFmtId="0" fontId="6" fillId="0" borderId="7" xfId="0" applyNumberFormat="1" applyFont="1" applyFill="1" applyBorder="1"/>
    <xf numFmtId="0" fontId="8" fillId="0" borderId="0" xfId="0" applyNumberFormat="1" applyFont="1" applyFill="1" applyBorder="1"/>
    <xf numFmtId="0" fontId="8" fillId="0" borderId="7" xfId="0" applyNumberFormat="1" applyFont="1" applyFill="1" applyBorder="1"/>
    <xf numFmtId="0" fontId="8" fillId="0" borderId="6" xfId="0" applyNumberFormat="1" applyFont="1" applyFill="1" applyBorder="1" applyAlignment="1">
      <alignment horizontal="left"/>
    </xf>
    <xf numFmtId="0" fontId="8" fillId="0" borderId="0" xfId="0" applyNumberFormat="1" applyFont="1" applyFill="1" applyBorder="1" applyAlignment="1">
      <alignment horizontal="center"/>
    </xf>
    <xf numFmtId="0" fontId="8" fillId="0" borderId="7" xfId="0" applyNumberFormat="1" applyFont="1" applyFill="1" applyBorder="1" applyAlignment="1">
      <alignment horizontal="center"/>
    </xf>
    <xf numFmtId="0" fontId="8" fillId="0" borderId="8" xfId="0" applyNumberFormat="1" applyFont="1" applyFill="1" applyBorder="1" applyAlignment="1">
      <alignment horizontal="left"/>
    </xf>
    <xf numFmtId="0" fontId="8" fillId="0" borderId="7" xfId="0" applyNumberFormat="1" applyFont="1" applyFill="1" applyBorder="1" applyAlignment="1">
      <alignment horizontal="left"/>
    </xf>
    <xf numFmtId="0" fontId="8" fillId="0" borderId="0" xfId="0" applyNumberFormat="1" applyFont="1" applyFill="1" applyBorder="1" applyAlignment="1">
      <alignment horizontal="left"/>
    </xf>
    <xf numFmtId="3" fontId="8" fillId="2" borderId="0" xfId="0" applyNumberFormat="1" applyFont="1" applyFill="1" applyBorder="1" applyAlignment="1"/>
    <xf numFmtId="37" fontId="9" fillId="0" borderId="0" xfId="0" applyNumberFormat="1" applyFont="1" applyFill="1" applyBorder="1" applyAlignment="1"/>
    <xf numFmtId="3" fontId="8" fillId="0" borderId="0" xfId="0" applyNumberFormat="1" applyFont="1" applyFill="1" applyBorder="1" applyAlignment="1"/>
    <xf numFmtId="3" fontId="8" fillId="0" borderId="6" xfId="0" applyNumberFormat="1" applyFont="1" applyFill="1" applyBorder="1" applyAlignment="1"/>
    <xf numFmtId="3" fontId="8" fillId="0" borderId="8" xfId="0" applyNumberFormat="1" applyFont="1" applyFill="1" applyBorder="1" applyAlignment="1"/>
    <xf numFmtId="37" fontId="9" fillId="0" borderId="6" xfId="0" applyNumberFormat="1" applyFont="1" applyFill="1" applyBorder="1" applyAlignment="1"/>
    <xf numFmtId="37" fontId="9" fillId="0" borderId="8" xfId="0" applyNumberFormat="1" applyFont="1" applyFill="1" applyBorder="1" applyAlignment="1"/>
    <xf numFmtId="0" fontId="10" fillId="0" borderId="0" xfId="0" applyNumberFormat="1" applyFont="1" applyFill="1" applyBorder="1"/>
    <xf numFmtId="0" fontId="10" fillId="0" borderId="7" xfId="0" applyNumberFormat="1" applyFont="1" applyFill="1" applyBorder="1"/>
    <xf numFmtId="3" fontId="8" fillId="0" borderId="7" xfId="0" applyNumberFormat="1" applyFont="1" applyFill="1" applyBorder="1"/>
    <xf numFmtId="37" fontId="8" fillId="0" borderId="0" xfId="0" applyNumberFormat="1" applyFont="1" applyFill="1" applyBorder="1"/>
    <xf numFmtId="0" fontId="6" fillId="0" borderId="6" xfId="0" applyNumberFormat="1" applyFont="1" applyFill="1" applyBorder="1" applyAlignment="1">
      <alignment horizontal="left"/>
    </xf>
    <xf numFmtId="0" fontId="8" fillId="0" borderId="6" xfId="0" applyNumberFormat="1" applyFont="1" applyFill="1" applyBorder="1"/>
    <xf numFmtId="3" fontId="6" fillId="0" borderId="7" xfId="0" applyNumberFormat="1" applyFont="1" applyFill="1" applyBorder="1"/>
    <xf numFmtId="37" fontId="6" fillId="0" borderId="0" xfId="0" applyNumberFormat="1" applyFont="1" applyFill="1" applyBorder="1"/>
    <xf numFmtId="0" fontId="6" fillId="0" borderId="6" xfId="0" applyNumberFormat="1" applyFont="1" applyFill="1" applyBorder="1" applyAlignment="1">
      <alignment horizontal="center"/>
    </xf>
    <xf numFmtId="3" fontId="6" fillId="0" borderId="0" xfId="0" applyNumberFormat="1" applyFont="1" applyFill="1" applyBorder="1"/>
    <xf numFmtId="37" fontId="7" fillId="0" borderId="0" xfId="0" applyNumberFormat="1" applyFont="1" applyFill="1" applyBorder="1"/>
    <xf numFmtId="37" fontId="7" fillId="0" borderId="7" xfId="0" applyNumberFormat="1" applyFont="1" applyFill="1" applyBorder="1"/>
    <xf numFmtId="0" fontId="6" fillId="0" borderId="0" xfId="0" applyNumberFormat="1" applyFont="1" applyFill="1"/>
    <xf numFmtId="0" fontId="12" fillId="0" borderId="0" xfId="2" applyNumberFormat="1" applyFont="1" applyFill="1" applyBorder="1" applyAlignment="1" applyProtection="1"/>
    <xf numFmtId="0" fontId="7" fillId="0" borderId="1" xfId="0" applyNumberFormat="1" applyFont="1" applyFill="1" applyBorder="1"/>
    <xf numFmtId="0" fontId="7" fillId="0" borderId="2"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2" xfId="0" applyNumberFormat="1" applyFont="1" applyFill="1" applyBorder="1" applyAlignment="1">
      <alignment horizontal="left"/>
    </xf>
    <xf numFmtId="0" fontId="6" fillId="0" borderId="2" xfId="0" applyNumberFormat="1" applyFont="1" applyFill="1" applyBorder="1" applyAlignment="1">
      <alignment horizontal="center"/>
    </xf>
    <xf numFmtId="0" fontId="7" fillId="0" borderId="4" xfId="0" applyNumberFormat="1" applyFont="1" applyFill="1" applyBorder="1" applyAlignment="1">
      <alignment horizontal="center"/>
    </xf>
    <xf numFmtId="0" fontId="7" fillId="0" borderId="2" xfId="0" applyNumberFormat="1" applyFont="1" applyFill="1" applyBorder="1" applyAlignment="1"/>
    <xf numFmtId="37" fontId="7" fillId="0" borderId="1" xfId="0" applyNumberFormat="1" applyFont="1" applyFill="1" applyBorder="1"/>
    <xf numFmtId="37" fontId="7" fillId="0" borderId="2" xfId="0" applyNumberFormat="1" applyFont="1" applyFill="1" applyBorder="1"/>
    <xf numFmtId="37" fontId="7" fillId="0" borderId="4" xfId="0" applyNumberFormat="1" applyFont="1" applyFill="1" applyBorder="1"/>
    <xf numFmtId="37" fontId="7" fillId="0" borderId="1" xfId="0" applyNumberFormat="1" applyFont="1" applyFill="1" applyBorder="1" applyAlignment="1"/>
    <xf numFmtId="37" fontId="7" fillId="0" borderId="4" xfId="0" applyNumberFormat="1" applyFont="1" applyFill="1" applyBorder="1" applyAlignment="1"/>
    <xf numFmtId="3" fontId="13" fillId="0" borderId="0" xfId="0" applyNumberFormat="1" applyFont="1" applyFill="1" applyBorder="1"/>
    <xf numFmtId="0" fontId="7" fillId="0" borderId="3" xfId="0" applyNumberFormat="1" applyFont="1" applyFill="1" applyBorder="1"/>
    <xf numFmtId="0" fontId="7" fillId="0" borderId="0" xfId="0" applyNumberFormat="1" applyFont="1" applyFill="1" applyBorder="1"/>
    <xf numFmtId="0" fontId="7" fillId="0" borderId="2" xfId="0" applyNumberFormat="1" applyFont="1" applyFill="1" applyBorder="1"/>
    <xf numFmtId="0" fontId="7" fillId="0" borderId="0" xfId="0" applyNumberFormat="1" applyFont="1" applyFill="1" applyBorder="1" applyAlignment="1">
      <alignment horizontal="center"/>
    </xf>
    <xf numFmtId="0" fontId="7" fillId="0" borderId="0" xfId="0" applyNumberFormat="1" applyFont="1" applyFill="1" applyBorder="1" applyAlignment="1">
      <alignment horizontal="left"/>
    </xf>
    <xf numFmtId="0" fontId="7" fillId="0" borderId="0" xfId="0" applyNumberFormat="1" applyFont="1" applyFill="1" applyBorder="1" applyAlignment="1"/>
    <xf numFmtId="0" fontId="7" fillId="0" borderId="7" xfId="0" applyNumberFormat="1" applyFont="1" applyFill="1" applyBorder="1"/>
    <xf numFmtId="0" fontId="8" fillId="0" borderId="9" xfId="0" applyNumberFormat="1" applyFont="1" applyFill="1" applyBorder="1"/>
    <xf numFmtId="0" fontId="8" fillId="0" borderId="10" xfId="0" applyNumberFormat="1" applyFont="1" applyFill="1" applyBorder="1" applyAlignment="1">
      <alignment horizontal="center"/>
    </xf>
    <xf numFmtId="0" fontId="8" fillId="0" borderId="5" xfId="0" applyNumberFormat="1" applyFont="1" applyFill="1" applyBorder="1" applyAlignment="1">
      <alignment horizontal="center"/>
    </xf>
    <xf numFmtId="0" fontId="8" fillId="0" borderId="9" xfId="0" applyNumberFormat="1" applyFont="1" applyFill="1" applyBorder="1" applyAlignment="1">
      <alignment horizontal="left"/>
    </xf>
    <xf numFmtId="0" fontId="8" fillId="0" borderId="11" xfId="0" applyNumberFormat="1" applyFont="1" applyFill="1" applyBorder="1" applyAlignment="1">
      <alignment horizontal="center"/>
    </xf>
    <xf numFmtId="0" fontId="8" fillId="0" borderId="5" xfId="0" applyNumberFormat="1" applyFont="1" applyFill="1" applyBorder="1" applyAlignment="1">
      <alignment horizontal="left"/>
    </xf>
    <xf numFmtId="0" fontId="8" fillId="0" borderId="10" xfId="0" applyNumberFormat="1" applyFont="1" applyFill="1" applyBorder="1" applyAlignment="1"/>
    <xf numFmtId="164" fontId="8" fillId="0" borderId="9" xfId="1" applyNumberFormat="1" applyFont="1" applyFill="1" applyBorder="1" applyAlignment="1">
      <alignment horizontal="right"/>
    </xf>
    <xf numFmtId="164" fontId="8" fillId="0" borderId="10" xfId="1" applyNumberFormat="1" applyFont="1" applyFill="1" applyBorder="1" applyAlignment="1">
      <alignment horizontal="right"/>
    </xf>
    <xf numFmtId="37" fontId="8" fillId="0" borderId="10" xfId="0" applyNumberFormat="1" applyFont="1" applyFill="1" applyBorder="1" applyAlignment="1">
      <alignment horizontal="right"/>
    </xf>
    <xf numFmtId="37" fontId="8" fillId="0" borderId="11" xfId="0" applyNumberFormat="1" applyFont="1" applyFill="1" applyBorder="1" applyAlignment="1">
      <alignment horizontal="right"/>
    </xf>
    <xf numFmtId="37" fontId="9" fillId="0" borderId="9" xfId="0" applyNumberFormat="1" applyFont="1" applyFill="1" applyBorder="1" applyAlignment="1"/>
    <xf numFmtId="37" fontId="9" fillId="0" borderId="11" xfId="0" applyNumberFormat="1" applyFont="1" applyFill="1" applyBorder="1" applyAlignment="1"/>
    <xf numFmtId="3" fontId="14" fillId="0" borderId="0" xfId="0" applyNumberFormat="1" applyFont="1" applyFill="1" applyBorder="1"/>
    <xf numFmtId="0" fontId="8" fillId="0" borderId="5" xfId="0" applyNumberFormat="1" applyFont="1" applyFill="1" applyBorder="1"/>
    <xf numFmtId="0" fontId="12" fillId="0" borderId="0" xfId="2" applyFont="1" applyAlignment="1" applyProtection="1"/>
    <xf numFmtId="0" fontId="8" fillId="0" borderId="8" xfId="0" applyNumberFormat="1" applyFont="1" applyFill="1" applyBorder="1" applyAlignment="1">
      <alignment horizontal="center"/>
    </xf>
    <xf numFmtId="0" fontId="8" fillId="0" borderId="0" xfId="0" applyNumberFormat="1" applyFont="1" applyFill="1" applyBorder="1" applyAlignment="1"/>
    <xf numFmtId="37" fontId="8" fillId="0" borderId="6" xfId="0" applyNumberFormat="1" applyFont="1" applyFill="1" applyBorder="1" applyAlignment="1">
      <alignment horizontal="right"/>
    </xf>
    <xf numFmtId="37" fontId="8" fillId="0" borderId="0" xfId="0" applyNumberFormat="1" applyFont="1" applyFill="1" applyBorder="1" applyAlignment="1">
      <alignment horizontal="right"/>
    </xf>
    <xf numFmtId="37" fontId="8" fillId="0" borderId="8" xfId="0" applyNumberFormat="1" applyFont="1" applyFill="1" applyBorder="1" applyAlignment="1">
      <alignment horizontal="right"/>
    </xf>
    <xf numFmtId="164" fontId="8" fillId="0" borderId="6" xfId="1" applyNumberFormat="1" applyFont="1" applyFill="1" applyBorder="1" applyAlignment="1">
      <alignment horizontal="right"/>
    </xf>
    <xf numFmtId="164" fontId="8" fillId="0" borderId="0" xfId="1" applyNumberFormat="1" applyFont="1" applyFill="1" applyBorder="1" applyAlignment="1">
      <alignment horizontal="right"/>
    </xf>
    <xf numFmtId="0" fontId="6" fillId="0" borderId="8" xfId="0" applyNumberFormat="1" applyFont="1" applyFill="1" applyBorder="1" applyAlignment="1">
      <alignment horizontal="center"/>
    </xf>
    <xf numFmtId="0" fontId="6" fillId="0" borderId="0" xfId="0" applyNumberFormat="1" applyFont="1" applyFill="1" applyBorder="1" applyAlignment="1"/>
    <xf numFmtId="37" fontId="6" fillId="0" borderId="6" xfId="0" applyNumberFormat="1" applyFont="1" applyFill="1" applyBorder="1" applyAlignment="1">
      <alignment horizontal="right"/>
    </xf>
    <xf numFmtId="37" fontId="6" fillId="0" borderId="0" xfId="0" applyNumberFormat="1" applyFont="1" applyFill="1" applyBorder="1" applyAlignment="1">
      <alignment horizontal="right"/>
    </xf>
    <xf numFmtId="37" fontId="6" fillId="0" borderId="8" xfId="0" applyNumberFormat="1" applyFont="1" applyFill="1" applyBorder="1" applyAlignment="1">
      <alignment horizontal="right"/>
    </xf>
    <xf numFmtId="3" fontId="10" fillId="0" borderId="0" xfId="0" applyNumberFormat="1" applyFont="1" applyFill="1" applyBorder="1"/>
    <xf numFmtId="0" fontId="15" fillId="0" borderId="0" xfId="2" applyFont="1" applyAlignment="1" applyProtection="1"/>
    <xf numFmtId="0" fontId="11" fillId="0" borderId="0" xfId="2" applyAlignment="1" applyProtection="1"/>
    <xf numFmtId="0" fontId="15" fillId="0" borderId="0" xfId="2" applyFont="1" applyFill="1" applyAlignment="1" applyProtection="1"/>
    <xf numFmtId="0" fontId="12" fillId="0" borderId="0" xfId="2" applyFont="1" applyFill="1" applyAlignment="1" applyProtection="1"/>
    <xf numFmtId="0" fontId="8" fillId="0" borderId="12" xfId="0" applyNumberFormat="1" applyFont="1" applyFill="1" applyBorder="1"/>
    <xf numFmtId="0" fontId="8" fillId="0" borderId="13" xfId="0" applyNumberFormat="1" applyFont="1" applyFill="1" applyBorder="1" applyAlignment="1">
      <alignment horizontal="center"/>
    </xf>
    <xf numFmtId="0" fontId="8" fillId="0" borderId="14" xfId="0" applyNumberFormat="1" applyFont="1" applyFill="1" applyBorder="1" applyAlignment="1">
      <alignment horizontal="center"/>
    </xf>
    <xf numFmtId="0" fontId="8" fillId="0" borderId="12" xfId="0" applyNumberFormat="1" applyFont="1" applyFill="1" applyBorder="1" applyAlignment="1">
      <alignment horizontal="left"/>
    </xf>
    <xf numFmtId="0" fontId="8" fillId="0" borderId="15" xfId="0" applyNumberFormat="1" applyFont="1" applyFill="1" applyBorder="1" applyAlignment="1">
      <alignment horizontal="center"/>
    </xf>
    <xf numFmtId="0" fontId="8" fillId="0" borderId="13" xfId="0" applyNumberFormat="1" applyFont="1" applyFill="1" applyBorder="1" applyAlignment="1"/>
    <xf numFmtId="37" fontId="8" fillId="0" borderId="13" xfId="0" applyNumberFormat="1" applyFont="1" applyFill="1" applyBorder="1" applyAlignment="1">
      <alignment horizontal="right"/>
    </xf>
    <xf numFmtId="37" fontId="8" fillId="0" borderId="15" xfId="0" applyNumberFormat="1" applyFont="1" applyFill="1" applyBorder="1" applyAlignment="1">
      <alignment horizontal="right"/>
    </xf>
    <xf numFmtId="37" fontId="9" fillId="0" borderId="12" xfId="0" applyNumberFormat="1" applyFont="1" applyFill="1" applyBorder="1" applyAlignment="1"/>
    <xf numFmtId="37" fontId="9" fillId="0" borderId="15" xfId="0" applyNumberFormat="1" applyFont="1" applyFill="1" applyBorder="1" applyAlignment="1"/>
    <xf numFmtId="0" fontId="7" fillId="0" borderId="14" xfId="0" applyNumberFormat="1" applyFont="1" applyFill="1" applyBorder="1"/>
    <xf numFmtId="3" fontId="13" fillId="0" borderId="2" xfId="0" applyNumberFormat="1" applyFont="1" applyFill="1" applyBorder="1"/>
    <xf numFmtId="0" fontId="17" fillId="3" borderId="0" xfId="0" applyNumberFormat="1" applyFont="1" applyFill="1" applyBorder="1" applyAlignment="1">
      <alignment horizontal="left"/>
    </xf>
    <xf numFmtId="0" fontId="18" fillId="3" borderId="0" xfId="0" applyNumberFormat="1" applyFont="1" applyFill="1" applyBorder="1" applyAlignment="1">
      <alignment horizontal="center"/>
    </xf>
    <xf numFmtId="0" fontId="19" fillId="3" borderId="0" xfId="0" applyNumberFormat="1" applyFont="1" applyFill="1" applyBorder="1" applyAlignment="1">
      <alignment horizontal="center"/>
    </xf>
    <xf numFmtId="0" fontId="19" fillId="3" borderId="0" xfId="0" applyNumberFormat="1" applyFont="1" applyFill="1" applyBorder="1" applyAlignment="1">
      <alignment horizontal="left"/>
    </xf>
    <xf numFmtId="0" fontId="18" fillId="3" borderId="0" xfId="0" applyNumberFormat="1" applyFont="1" applyFill="1" applyBorder="1" applyAlignment="1">
      <alignment horizontal="left"/>
    </xf>
    <xf numFmtId="0" fontId="18" fillId="3" borderId="0" xfId="0" applyNumberFormat="1" applyFont="1" applyFill="1" applyBorder="1" applyAlignment="1"/>
    <xf numFmtId="0" fontId="20" fillId="3" borderId="0" xfId="0" applyNumberFormat="1" applyFont="1" applyFill="1" applyBorder="1" applyAlignment="1"/>
    <xf numFmtId="37" fontId="18" fillId="3" borderId="0" xfId="0" applyNumberFormat="1" applyFont="1" applyFill="1" applyBorder="1"/>
    <xf numFmtId="37" fontId="19" fillId="3" borderId="0" xfId="0" applyNumberFormat="1" applyFont="1" applyFill="1"/>
    <xf numFmtId="3" fontId="20" fillId="3" borderId="0" xfId="0" applyNumberFormat="1" applyFont="1" applyFill="1" applyBorder="1"/>
    <xf numFmtId="3" fontId="21" fillId="0" borderId="0" xfId="0" applyNumberFormat="1" applyFont="1" applyFill="1" applyBorder="1"/>
    <xf numFmtId="0" fontId="18" fillId="0" borderId="0" xfId="0" applyNumberFormat="1" applyFont="1" applyFill="1" applyBorder="1"/>
    <xf numFmtId="0" fontId="18" fillId="0" borderId="0" xfId="0" applyNumberFormat="1" applyFont="1" applyFill="1"/>
    <xf numFmtId="0" fontId="22" fillId="3" borderId="0" xfId="0" applyNumberFormat="1" applyFont="1" applyFill="1"/>
    <xf numFmtId="0" fontId="23" fillId="3" borderId="0" xfId="0" applyNumberFormat="1" applyFont="1" applyFill="1"/>
    <xf numFmtId="0" fontId="23" fillId="3" borderId="0" xfId="0" applyNumberFormat="1" applyFont="1" applyFill="1" applyAlignment="1">
      <alignment horizontal="center"/>
    </xf>
    <xf numFmtId="0" fontId="23" fillId="0" borderId="0" xfId="0" applyNumberFormat="1" applyFont="1" applyFill="1"/>
    <xf numFmtId="0" fontId="24" fillId="3" borderId="0" xfId="0" applyNumberFormat="1" applyFont="1" applyFill="1"/>
    <xf numFmtId="0" fontId="25" fillId="3" borderId="0" xfId="0" applyNumberFormat="1" applyFont="1" applyFill="1"/>
    <xf numFmtId="0" fontId="25" fillId="3" borderId="0" xfId="0" applyNumberFormat="1" applyFont="1" applyFill="1" applyAlignment="1">
      <alignment horizontal="left"/>
    </xf>
    <xf numFmtId="0" fontId="25" fillId="3" borderId="0" xfId="0" applyNumberFormat="1" applyFont="1" applyFill="1" applyAlignment="1">
      <alignment horizontal="center"/>
    </xf>
    <xf numFmtId="0" fontId="26" fillId="3" borderId="0" xfId="0" applyNumberFormat="1" applyFont="1" applyFill="1"/>
    <xf numFmtId="37" fontId="26" fillId="3" borderId="0" xfId="0" applyNumberFormat="1" applyFont="1" applyFill="1"/>
    <xf numFmtId="37" fontId="26" fillId="3" borderId="0" xfId="0" applyNumberFormat="1" applyFont="1" applyFill="1" applyAlignment="1">
      <alignment horizontal="left"/>
    </xf>
    <xf numFmtId="37" fontId="26" fillId="3" borderId="0" xfId="0" applyNumberFormat="1" applyFont="1" applyFill="1" applyAlignment="1"/>
    <xf numFmtId="37" fontId="27" fillId="3" borderId="0" xfId="0" applyNumberFormat="1" applyFont="1" applyFill="1" applyBorder="1" applyAlignment="1"/>
    <xf numFmtId="37" fontId="28" fillId="3" borderId="0" xfId="0" applyNumberFormat="1" applyFont="1" applyFill="1" applyAlignment="1"/>
    <xf numFmtId="37" fontId="27" fillId="3" borderId="0" xfId="0" applyNumberFormat="1" applyFont="1" applyFill="1" applyAlignment="1"/>
    <xf numFmtId="37" fontId="25" fillId="3" borderId="0" xfId="0" applyNumberFormat="1" applyFont="1" applyFill="1"/>
    <xf numFmtId="0" fontId="29" fillId="3" borderId="0" xfId="0" applyNumberFormat="1" applyFont="1" applyFill="1"/>
    <xf numFmtId="0" fontId="30" fillId="0" borderId="0" xfId="0" applyNumberFormat="1" applyFont="1" applyFill="1" applyBorder="1"/>
    <xf numFmtId="0" fontId="30" fillId="0" borderId="0" xfId="0" applyNumberFormat="1" applyFont="1" applyFill="1"/>
    <xf numFmtId="0" fontId="31" fillId="3" borderId="0" xfId="0" applyNumberFormat="1" applyFont="1" applyFill="1"/>
    <xf numFmtId="0" fontId="28" fillId="3" borderId="0" xfId="0" applyNumberFormat="1" applyFont="1" applyFill="1"/>
    <xf numFmtId="37" fontId="28" fillId="3" borderId="0" xfId="0" applyNumberFormat="1" applyFont="1" applyFill="1"/>
    <xf numFmtId="37" fontId="28" fillId="3" borderId="0" xfId="0" applyNumberFormat="1" applyFont="1" applyFill="1" applyAlignment="1">
      <alignment horizontal="left"/>
    </xf>
    <xf numFmtId="37" fontId="23" fillId="3" borderId="0" xfId="0" applyNumberFormat="1" applyFont="1" applyFill="1"/>
    <xf numFmtId="3" fontId="29" fillId="3" borderId="0" xfId="0" applyNumberFormat="1" applyFont="1" applyFill="1" applyBorder="1"/>
    <xf numFmtId="0" fontId="23" fillId="0" borderId="0" xfId="0" applyNumberFormat="1" applyFont="1" applyFill="1" applyBorder="1"/>
    <xf numFmtId="0" fontId="32" fillId="3" borderId="0" xfId="0" applyNumberFormat="1" applyFont="1" applyFill="1"/>
    <xf numFmtId="0" fontId="33" fillId="3" borderId="0" xfId="0" applyNumberFormat="1" applyFont="1" applyFill="1"/>
    <xf numFmtId="0" fontId="23" fillId="3" borderId="0" xfId="0" applyNumberFormat="1" applyFont="1" applyFill="1" applyAlignment="1">
      <alignment horizontal="left"/>
    </xf>
    <xf numFmtId="0" fontId="23" fillId="3" borderId="0" xfId="0" applyNumberFormat="1" applyFont="1" applyFill="1" applyAlignment="1"/>
    <xf numFmtId="0" fontId="29" fillId="3" borderId="0" xfId="0" applyNumberFormat="1" applyFont="1" applyFill="1" applyBorder="1" applyAlignment="1"/>
    <xf numFmtId="0" fontId="29" fillId="3" borderId="0" xfId="0" applyNumberFormat="1" applyFont="1" applyFill="1" applyAlignment="1"/>
    <xf numFmtId="0" fontId="34" fillId="0" borderId="0" xfId="0" applyNumberFormat="1" applyFont="1" applyFill="1"/>
    <xf numFmtId="0" fontId="35" fillId="0" borderId="0" xfId="0" applyNumberFormat="1" applyFont="1" applyFill="1"/>
    <xf numFmtId="0" fontId="35" fillId="0" borderId="0" xfId="0" applyNumberFormat="1" applyFont="1" applyFill="1" applyAlignment="1">
      <alignment horizontal="left"/>
    </xf>
    <xf numFmtId="0" fontId="35" fillId="0" borderId="0" xfId="0" applyNumberFormat="1" applyFont="1" applyFill="1" applyAlignment="1">
      <alignment horizontal="center"/>
    </xf>
    <xf numFmtId="0" fontId="34" fillId="0" borderId="0" xfId="0" applyNumberFormat="1" applyFont="1" applyFill="1" applyAlignment="1">
      <alignment horizontal="left"/>
    </xf>
    <xf numFmtId="0" fontId="34" fillId="0" borderId="0" xfId="0" applyNumberFormat="1" applyFont="1" applyFill="1" applyAlignment="1"/>
    <xf numFmtId="0" fontId="36" fillId="0" borderId="0" xfId="0" applyNumberFormat="1" applyFont="1" applyFill="1" applyBorder="1" applyAlignment="1"/>
    <xf numFmtId="0" fontId="36" fillId="0" borderId="0" xfId="0" applyNumberFormat="1" applyFont="1" applyFill="1" applyAlignment="1"/>
    <xf numFmtId="3" fontId="36" fillId="0" borderId="0" xfId="0" applyNumberFormat="1" applyFont="1" applyFill="1" applyBorder="1"/>
    <xf numFmtId="0" fontId="34" fillId="0" borderId="0" xfId="0" applyNumberFormat="1" applyFont="1" applyFill="1" applyBorder="1"/>
    <xf numFmtId="0" fontId="37" fillId="0" borderId="0" xfId="0" applyNumberFormat="1" applyFont="1" applyFill="1"/>
    <xf numFmtId="0" fontId="38" fillId="0" borderId="0" xfId="0" applyNumberFormat="1" applyFont="1" applyFill="1"/>
    <xf numFmtId="0" fontId="38" fillId="0" borderId="0" xfId="0" applyNumberFormat="1" applyFont="1" applyFill="1" applyAlignment="1">
      <alignment horizontal="left"/>
    </xf>
    <xf numFmtId="0" fontId="38" fillId="0" borderId="0" xfId="0" applyNumberFormat="1" applyFont="1" applyFill="1" applyAlignment="1">
      <alignment horizontal="center"/>
    </xf>
    <xf numFmtId="0" fontId="37" fillId="0" borderId="0" xfId="0" applyNumberFormat="1" applyFont="1" applyFill="1" applyAlignment="1">
      <alignment horizontal="left"/>
    </xf>
    <xf numFmtId="0" fontId="37" fillId="0" borderId="0" xfId="0" applyNumberFormat="1" applyFont="1" applyFill="1" applyAlignment="1"/>
    <xf numFmtId="0" fontId="39" fillId="0" borderId="0" xfId="0" applyNumberFormat="1" applyFont="1" applyFill="1" applyBorder="1" applyAlignment="1"/>
    <xf numFmtId="0" fontId="39" fillId="0" borderId="0" xfId="0" applyNumberFormat="1" applyFont="1" applyFill="1" applyAlignment="1"/>
    <xf numFmtId="0" fontId="40" fillId="0" borderId="0" xfId="0" applyNumberFormat="1" applyFont="1" applyFill="1"/>
    <xf numFmtId="3" fontId="39" fillId="0" borderId="0" xfId="0" applyNumberFormat="1" applyFont="1" applyFill="1" applyBorder="1"/>
    <xf numFmtId="0" fontId="37" fillId="0" borderId="0" xfId="0" applyNumberFormat="1" applyFont="1" applyFill="1" applyBorder="1"/>
    <xf numFmtId="0" fontId="47" fillId="0" borderId="0" xfId="0" applyFont="1" applyAlignment="1">
      <alignment wrapText="1"/>
    </xf>
    <xf numFmtId="0" fontId="0" fillId="0" borderId="0" xfId="0" applyAlignment="1">
      <alignment wrapText="1"/>
    </xf>
    <xf numFmtId="0" fontId="48" fillId="0" borderId="0" xfId="0" applyFont="1" applyAlignment="1">
      <alignment wrapText="1"/>
    </xf>
    <xf numFmtId="0" fontId="48" fillId="0" borderId="0" xfId="0" applyFont="1" applyAlignment="1">
      <alignment horizontal="left" wrapText="1" indent="2"/>
    </xf>
    <xf numFmtId="0" fontId="46" fillId="0" borderId="0" xfId="0" applyFont="1" applyAlignment="1">
      <alignment wrapText="1"/>
    </xf>
    <xf numFmtId="0" fontId="11" fillId="0" borderId="0" xfId="2" applyAlignment="1" applyProtection="1">
      <alignment wrapText="1"/>
    </xf>
    <xf numFmtId="0" fontId="49" fillId="0" borderId="0" xfId="0" applyFont="1" applyFill="1" applyBorder="1" applyAlignment="1">
      <alignment horizontal="center" wrapText="1"/>
    </xf>
    <xf numFmtId="0" fontId="49" fillId="0" borderId="0" xfId="0" applyFont="1" applyFill="1" applyBorder="1" applyAlignment="1">
      <alignment horizontal="center" vertical="top" wrapText="1"/>
    </xf>
    <xf numFmtId="0" fontId="50" fillId="0" borderId="0" xfId="0" applyFont="1" applyFill="1" applyBorder="1" applyAlignment="1">
      <alignment horizontal="center" wrapText="1"/>
    </xf>
    <xf numFmtId="0" fontId="52" fillId="0" borderId="0" xfId="0" applyFont="1" applyFill="1" applyBorder="1" applyAlignment="1">
      <alignment horizontal="center" vertical="top" wrapText="1"/>
    </xf>
    <xf numFmtId="0" fontId="0" fillId="0" borderId="0" xfId="0" applyFill="1" applyBorder="1" applyAlignment="1">
      <alignment wrapText="1"/>
    </xf>
    <xf numFmtId="0" fontId="53" fillId="0" borderId="0" xfId="0" applyFont="1" applyFill="1" applyBorder="1" applyAlignment="1">
      <alignment wrapText="1"/>
    </xf>
    <xf numFmtId="0" fontId="50" fillId="0" borderId="0" xfId="0" applyFont="1" applyFill="1" applyBorder="1" applyAlignment="1">
      <alignment horizontal="center" vertical="top" wrapText="1"/>
    </xf>
    <xf numFmtId="0" fontId="0" fillId="0" borderId="0" xfId="0" applyFill="1" applyBorder="1" applyAlignment="1">
      <alignment vertical="top" wrapText="1"/>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cellXfs>
  <cellStyles count="10">
    <cellStyle name="Comma" xfId="1"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 name="Normal 6" xfId="8" xr:uid="{00000000-0005-0000-0000-000008000000}"/>
    <cellStyle name="Normal 7"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hristine.Bajcar/Local%20Settings/Temporary%20Internet%20Files/Content.Outlook/0JF0OSA8/CARD%20Circ%20Backup%20File%20for%20CMDC%20Digest%202010-11%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ership chart PMB"/>
      <sheetName val="Circ by City Size"/>
      <sheetName val="Totals &amp; HH Pen"/>
      <sheetName val="Circ by Group-Region-chart"/>
      <sheetName val="Sorted by Pop Group"/>
      <sheetName val="Sorted by Region"/>
      <sheetName val="Cost-Format 10-all"/>
      <sheetName val="Cost-Format from CARD"/>
      <sheetName val="Cost-Format 10-a vs 09"/>
      <sheetName val="09CNA Circ"/>
      <sheetName val="Year by year "/>
      <sheetName val="compare 09 vs 10 pap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levson@newspaperscanada.c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24hrs.ca/" TargetMode="External"/><Relationship Id="rId13" Type="http://schemas.openxmlformats.org/officeDocument/2006/relationships/hyperlink" Target="http://www.metronews.ca/ottawa" TargetMode="External"/><Relationship Id="rId18" Type="http://schemas.openxmlformats.org/officeDocument/2006/relationships/hyperlink" Target="http://www.metronews.ca/halifax" TargetMode="External"/><Relationship Id="rId26" Type="http://schemas.openxmlformats.org/officeDocument/2006/relationships/hyperlink" Target="http://www.qmisales.ca/" TargetMode="External"/><Relationship Id="rId3" Type="http://schemas.openxmlformats.org/officeDocument/2006/relationships/hyperlink" Target="http://www.theepochtimes.com/" TargetMode="External"/><Relationship Id="rId21" Type="http://schemas.openxmlformats.org/officeDocument/2006/relationships/hyperlink" Target="http://www.bclocalnews.com/daily/chilliwack/" TargetMode="External"/><Relationship Id="rId7" Type="http://schemas.openxmlformats.org/officeDocument/2006/relationships/hyperlink" Target="http://24hrs.ca/" TargetMode="External"/><Relationship Id="rId12" Type="http://schemas.openxmlformats.org/officeDocument/2006/relationships/hyperlink" Target="http://www.metronews.ca/london" TargetMode="External"/><Relationship Id="rId17" Type="http://schemas.openxmlformats.org/officeDocument/2006/relationships/hyperlink" Target="http://www.journalmetro.com/" TargetMode="External"/><Relationship Id="rId25" Type="http://schemas.openxmlformats.org/officeDocument/2006/relationships/hyperlink" Target="http://www.qmisales.ca/" TargetMode="External"/><Relationship Id="rId2" Type="http://schemas.openxmlformats.org/officeDocument/2006/relationships/hyperlink" Target="http://www.theepochtimes.com/" TargetMode="External"/><Relationship Id="rId16" Type="http://schemas.openxmlformats.org/officeDocument/2006/relationships/hyperlink" Target="http://24hrs.ca/" TargetMode="External"/><Relationship Id="rId20" Type="http://schemas.openxmlformats.org/officeDocument/2006/relationships/hyperlink" Target="http://www.bclocalnews.com/daily/whiterock/" TargetMode="External"/><Relationship Id="rId29" Type="http://schemas.openxmlformats.org/officeDocument/2006/relationships/hyperlink" Target="http://www.qmisales.ca/" TargetMode="External"/><Relationship Id="rId1" Type="http://schemas.openxmlformats.org/officeDocument/2006/relationships/hyperlink" Target="http://tonightnewspaper.com/" TargetMode="External"/><Relationship Id="rId6" Type="http://schemas.openxmlformats.org/officeDocument/2006/relationships/hyperlink" Target="http://24hrs.ca/" TargetMode="External"/><Relationship Id="rId11" Type="http://schemas.openxmlformats.org/officeDocument/2006/relationships/hyperlink" Target="http://www.metronews.ca/edmonton" TargetMode="External"/><Relationship Id="rId24" Type="http://schemas.openxmlformats.org/officeDocument/2006/relationships/hyperlink" Target="http://www.bclocalnews.com/daily/campbellriver/" TargetMode="External"/><Relationship Id="rId5" Type="http://schemas.openxmlformats.org/officeDocument/2006/relationships/hyperlink" Target="http://24hrs.ca/" TargetMode="External"/><Relationship Id="rId15" Type="http://schemas.openxmlformats.org/officeDocument/2006/relationships/hyperlink" Target="http://www.metronews.ca/vancouver" TargetMode="External"/><Relationship Id="rId23" Type="http://schemas.openxmlformats.org/officeDocument/2006/relationships/hyperlink" Target="http://www.bclocalnews.com/daily/victoria/" TargetMode="External"/><Relationship Id="rId28" Type="http://schemas.openxmlformats.org/officeDocument/2006/relationships/hyperlink" Target="http://www.qmisales.ca/" TargetMode="External"/><Relationship Id="rId10" Type="http://schemas.openxmlformats.org/officeDocument/2006/relationships/hyperlink" Target="http://www.metronews.ca/calgary" TargetMode="External"/><Relationship Id="rId19" Type="http://schemas.openxmlformats.org/officeDocument/2006/relationships/hyperlink" Target="http://www.westerngazette.ca/" TargetMode="External"/><Relationship Id="rId4" Type="http://schemas.openxmlformats.org/officeDocument/2006/relationships/hyperlink" Target="http://24hrs.ca/" TargetMode="External"/><Relationship Id="rId9" Type="http://schemas.openxmlformats.org/officeDocument/2006/relationships/hyperlink" Target="http://www.metronews.ca/winnipeg" TargetMode="External"/><Relationship Id="rId14" Type="http://schemas.openxmlformats.org/officeDocument/2006/relationships/hyperlink" Target="http://www.metronews.ca/toronto" TargetMode="External"/><Relationship Id="rId22" Type="http://schemas.openxmlformats.org/officeDocument/2006/relationships/hyperlink" Target="http://www.bclocalnews.com/daily/victoria" TargetMode="External"/><Relationship Id="rId27" Type="http://schemas.openxmlformats.org/officeDocument/2006/relationships/hyperlink" Target="http://www.qmisales.ca/"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tabSelected="1" workbookViewId="0">
      <selection activeCell="A9" sqref="A9"/>
    </sheetView>
  </sheetViews>
  <sheetFormatPr defaultRowHeight="14.4"/>
  <cols>
    <col min="1" max="1" width="126.33203125" style="189" customWidth="1"/>
  </cols>
  <sheetData>
    <row r="1" spans="1:1" ht="25.8">
      <c r="A1" s="188" t="s">
        <v>354</v>
      </c>
    </row>
    <row r="2" spans="1:1" ht="25.8">
      <c r="A2" s="188" t="s">
        <v>368</v>
      </c>
    </row>
    <row r="4" spans="1:1">
      <c r="A4" s="189" t="s">
        <v>355</v>
      </c>
    </row>
    <row r="5" spans="1:1">
      <c r="A5" s="189" t="s">
        <v>356</v>
      </c>
    </row>
    <row r="7" spans="1:1">
      <c r="A7" s="189" t="s">
        <v>357</v>
      </c>
    </row>
    <row r="8" spans="1:1">
      <c r="A8" s="189" t="s">
        <v>358</v>
      </c>
    </row>
    <row r="9" spans="1:1" ht="28.8">
      <c r="A9" s="189" t="s">
        <v>369</v>
      </c>
    </row>
    <row r="10" spans="1:1">
      <c r="A10" s="189" t="s">
        <v>370</v>
      </c>
    </row>
    <row r="12" spans="1:1">
      <c r="A12" s="189" t="s">
        <v>359</v>
      </c>
    </row>
    <row r="13" spans="1:1">
      <c r="A13" s="190" t="s">
        <v>373</v>
      </c>
    </row>
    <row r="14" spans="1:1">
      <c r="A14" s="190" t="s">
        <v>360</v>
      </c>
    </row>
    <row r="15" spans="1:1">
      <c r="A15" s="190" t="s">
        <v>361</v>
      </c>
    </row>
    <row r="16" spans="1:1">
      <c r="A16" s="190" t="s">
        <v>362</v>
      </c>
    </row>
    <row r="18" spans="1:1" ht="28.8">
      <c r="A18" s="189" t="s">
        <v>371</v>
      </c>
    </row>
    <row r="19" spans="1:1" ht="28.8">
      <c r="A19" s="191" t="s">
        <v>372</v>
      </c>
    </row>
    <row r="20" spans="1:1">
      <c r="A20" s="191" t="s">
        <v>363</v>
      </c>
    </row>
    <row r="21" spans="1:1">
      <c r="A21" s="191" t="s">
        <v>478</v>
      </c>
    </row>
    <row r="23" spans="1:1">
      <c r="A23" s="192" t="s">
        <v>364</v>
      </c>
    </row>
    <row r="24" spans="1:1">
      <c r="A24" s="189" t="s">
        <v>365</v>
      </c>
    </row>
    <row r="25" spans="1:1">
      <c r="A25" s="189" t="s">
        <v>366</v>
      </c>
    </row>
    <row r="26" spans="1:1">
      <c r="A26" s="189" t="s">
        <v>354</v>
      </c>
    </row>
    <row r="27" spans="1:1">
      <c r="A27" s="193" t="s">
        <v>367</v>
      </c>
    </row>
  </sheetData>
  <hyperlinks>
    <hyperlink ref="A27" r:id="rId1" xr:uid="{00000000-0004-0000-0000-000000000000}"/>
  </hyperlinks>
  <pageMargins left="0.39370078740157483" right="7.874015748031496E-2" top="0.6692913385826772" bottom="0.55118110236220474" header="0.31496062992125984" footer="0.11811023622047245"/>
  <pageSetup orientation="landscape" horizontalDpi="4294967293" verticalDpi="0" r:id="rId2"/>
  <headerFooter scaleWithDoc="0">
    <oddFooter>&amp;L&amp;8Source:  Newspapers Canada April 2013
&amp;R&amp;10&amp;P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O250"/>
  <sheetViews>
    <sheetView zoomScale="90" zoomScaleNormal="90" workbookViewId="0">
      <pane xSplit="1" ySplit="2" topLeftCell="D3" activePane="bottomRight" state="frozen"/>
      <selection pane="topRight" activeCell="B1" sqref="B1"/>
      <selection pane="bottomLeft" activeCell="A3" sqref="A3"/>
      <selection pane="bottomRight" activeCell="D3" sqref="D3"/>
    </sheetView>
  </sheetViews>
  <sheetFormatPr defaultColWidth="8.88671875" defaultRowHeight="14.4"/>
  <cols>
    <col min="1" max="1" width="38.33203125" style="177" customWidth="1"/>
    <col min="2" max="2" width="10.6640625" style="177" hidden="1" customWidth="1"/>
    <col min="3" max="3" width="12.88671875" style="177" hidden="1" customWidth="1"/>
    <col min="4" max="4" width="5.44140625" style="178" customWidth="1"/>
    <col min="5" max="5" width="19.6640625" style="179" customWidth="1"/>
    <col min="6" max="6" width="21.33203125" style="180" hidden="1" customWidth="1"/>
    <col min="7" max="7" width="7.88671875" style="177" hidden="1" customWidth="1"/>
    <col min="8" max="8" width="12" style="177" hidden="1" customWidth="1"/>
    <col min="9" max="9" width="5.88671875" style="181" customWidth="1"/>
    <col min="10" max="10" width="32.33203125" style="181" customWidth="1"/>
    <col min="11" max="11" width="10.44140625" style="177" customWidth="1"/>
    <col min="12" max="18" width="12" style="182" hidden="1" customWidth="1"/>
    <col min="19" max="20" width="12" style="183" hidden="1" customWidth="1"/>
    <col min="21" max="27" width="12" style="182" hidden="1" customWidth="1"/>
    <col min="28" max="29" width="12" style="184" hidden="1" customWidth="1"/>
    <col min="30" max="31" width="11" style="185" customWidth="1"/>
    <col min="32" max="32" width="13" style="185" customWidth="1"/>
    <col min="33" max="36" width="11" style="185" customWidth="1"/>
    <col min="37" max="37" width="14.109375" style="186" bestFit="1" customWidth="1"/>
    <col min="38" max="38" width="11.44140625" style="186" bestFit="1" customWidth="1"/>
    <col min="39" max="39" width="0.33203125" style="187" customWidth="1"/>
    <col min="40" max="40" width="33.6640625" style="187" hidden="1" customWidth="1"/>
    <col min="41" max="41" width="42.5546875" style="187" hidden="1" customWidth="1"/>
    <col min="42" max="16384" width="8.88671875" style="177"/>
  </cols>
  <sheetData>
    <row r="1" spans="1:41" s="1" customFormat="1" ht="15.6" customHeight="1" thickBot="1">
      <c r="E1" s="2"/>
      <c r="F1" s="3"/>
      <c r="I1" s="2"/>
      <c r="J1" s="2"/>
      <c r="L1" s="202" t="s">
        <v>0</v>
      </c>
      <c r="M1" s="202"/>
      <c r="N1" s="202"/>
      <c r="O1" s="202"/>
      <c r="P1" s="202"/>
      <c r="Q1" s="202"/>
      <c r="R1" s="202"/>
      <c r="S1" s="202"/>
      <c r="T1" s="202"/>
      <c r="U1" s="202" t="s">
        <v>1</v>
      </c>
      <c r="V1" s="202"/>
      <c r="W1" s="202"/>
      <c r="X1" s="202"/>
      <c r="Y1" s="202"/>
      <c r="Z1" s="202"/>
      <c r="AA1" s="202"/>
      <c r="AB1" s="202"/>
      <c r="AC1" s="202"/>
      <c r="AD1" s="203" t="s">
        <v>2</v>
      </c>
      <c r="AE1" s="203"/>
      <c r="AF1" s="203"/>
      <c r="AG1" s="203"/>
      <c r="AH1" s="203"/>
      <c r="AI1" s="203"/>
      <c r="AJ1" s="203"/>
      <c r="AK1" s="203"/>
      <c r="AL1" s="203"/>
    </row>
    <row r="2" spans="1:41" s="12" customFormat="1" ht="12.6" thickBot="1">
      <c r="A2" s="4" t="s">
        <v>3</v>
      </c>
      <c r="B2" s="5" t="s">
        <v>4</v>
      </c>
      <c r="C2" s="5" t="s">
        <v>5</v>
      </c>
      <c r="D2" s="6" t="s">
        <v>6</v>
      </c>
      <c r="E2" s="7" t="s">
        <v>7</v>
      </c>
      <c r="F2" s="5" t="s">
        <v>8</v>
      </c>
      <c r="G2" s="5" t="s">
        <v>9</v>
      </c>
      <c r="H2" s="5" t="s">
        <v>10</v>
      </c>
      <c r="I2" s="8" t="s">
        <v>11</v>
      </c>
      <c r="J2" s="5" t="s">
        <v>12</v>
      </c>
      <c r="K2" s="6" t="s">
        <v>13</v>
      </c>
      <c r="L2" s="9" t="s">
        <v>14</v>
      </c>
      <c r="M2" s="10" t="s">
        <v>15</v>
      </c>
      <c r="N2" s="10" t="s">
        <v>16</v>
      </c>
      <c r="O2" s="10" t="s">
        <v>17</v>
      </c>
      <c r="P2" s="10" t="s">
        <v>18</v>
      </c>
      <c r="Q2" s="10" t="s">
        <v>19</v>
      </c>
      <c r="R2" s="10" t="s">
        <v>20</v>
      </c>
      <c r="S2" s="10" t="s">
        <v>21</v>
      </c>
      <c r="T2" s="9" t="s">
        <v>22</v>
      </c>
      <c r="U2" s="9" t="s">
        <v>14</v>
      </c>
      <c r="V2" s="10" t="s">
        <v>15</v>
      </c>
      <c r="W2" s="10" t="s">
        <v>16</v>
      </c>
      <c r="X2" s="10" t="s">
        <v>17</v>
      </c>
      <c r="Y2" s="10" t="s">
        <v>18</v>
      </c>
      <c r="Z2" s="10" t="s">
        <v>19</v>
      </c>
      <c r="AA2" s="10" t="s">
        <v>20</v>
      </c>
      <c r="AB2" s="10" t="s">
        <v>21</v>
      </c>
      <c r="AC2" s="9" t="s">
        <v>22</v>
      </c>
      <c r="AD2" s="4" t="s">
        <v>14</v>
      </c>
      <c r="AE2" s="5" t="s">
        <v>15</v>
      </c>
      <c r="AF2" s="5" t="s">
        <v>16</v>
      </c>
      <c r="AG2" s="5" t="s">
        <v>17</v>
      </c>
      <c r="AH2" s="5" t="s">
        <v>18</v>
      </c>
      <c r="AI2" s="5" t="s">
        <v>19</v>
      </c>
      <c r="AJ2" s="7" t="s">
        <v>20</v>
      </c>
      <c r="AK2" s="4" t="s">
        <v>21</v>
      </c>
      <c r="AL2" s="11" t="s">
        <v>23</v>
      </c>
      <c r="AN2" s="13" t="s">
        <v>24</v>
      </c>
      <c r="AO2" s="12" t="s">
        <v>25</v>
      </c>
    </row>
    <row r="3" spans="1:41" s="26" customFormat="1" ht="13.8">
      <c r="A3" s="14" t="s">
        <v>26</v>
      </c>
      <c r="B3" s="15" t="s">
        <v>27</v>
      </c>
      <c r="C3" s="15" t="s">
        <v>28</v>
      </c>
      <c r="D3" s="16" t="s">
        <v>29</v>
      </c>
      <c r="E3" s="17" t="s">
        <v>30</v>
      </c>
      <c r="F3" s="15" t="s">
        <v>31</v>
      </c>
      <c r="G3" s="15" t="s">
        <v>32</v>
      </c>
      <c r="H3" s="15" t="s">
        <v>33</v>
      </c>
      <c r="I3" s="18" t="s">
        <v>34</v>
      </c>
      <c r="J3" s="19" t="s">
        <v>35</v>
      </c>
      <c r="K3" s="16" t="s">
        <v>36</v>
      </c>
      <c r="L3" s="20">
        <v>141683</v>
      </c>
      <c r="M3" s="20">
        <v>141907</v>
      </c>
      <c r="N3" s="20">
        <v>142340</v>
      </c>
      <c r="O3" s="20">
        <v>140184</v>
      </c>
      <c r="P3" s="20">
        <v>151583</v>
      </c>
      <c r="Q3" s="20">
        <v>136714</v>
      </c>
      <c r="R3" s="20">
        <v>129881</v>
      </c>
      <c r="S3" s="21">
        <f t="shared" ref="S3:S47" si="0">SUM(L3:R3)</f>
        <v>984292</v>
      </c>
      <c r="T3" s="21">
        <f t="shared" ref="T3:T26" si="1">IF($I3="M-Su",(L3+M3+N3+O3+P3+Q3+R3)/7,IF($I3="Su-F",(L3+M3+N3+O3+P3+R3)/6,IF($I3="M-Sa",(L3+M3+N3+O3+P3+Q3)/6,IF($I3="T-Sa",(M3+N3+O3+P3+Q3)/5,(L3+M3+N3+O3+P3)/5))))</f>
        <v>140613.14285714287</v>
      </c>
      <c r="U3" s="20">
        <v>121787</v>
      </c>
      <c r="V3" s="20">
        <v>123634</v>
      </c>
      <c r="W3" s="20">
        <v>123035</v>
      </c>
      <c r="X3" s="20">
        <v>122552</v>
      </c>
      <c r="Y3" s="20">
        <v>131773</v>
      </c>
      <c r="Z3" s="20">
        <v>119402</v>
      </c>
      <c r="AA3" s="20">
        <v>114642</v>
      </c>
      <c r="AB3" s="21">
        <f t="shared" ref="AB3:AB47" si="2">SUM(U3:AA3)</f>
        <v>856825</v>
      </c>
      <c r="AC3" s="21">
        <f t="shared" ref="AC3:AC66" si="3">IF($I3="M-Su",(U3+V3+W3+X3+Y3+Z3+AA3)/7,IF($I3="Su-F",(U3+V3+W3+X3+Y3+AA3)/6,IF($I3="M-Sa",(U3+V3+W3+X3+Y3+Z3)/6,IF($I3="T-Sa",(V3+W3+X3+Y3+Z3)/5,(U3+V3+W3+X3+Y3)/5))))</f>
        <v>122403.57142857143</v>
      </c>
      <c r="AD3" s="22">
        <f t="shared" ref="AD3:AJ3" si="4">AVERAGE(L3,U3)</f>
        <v>131735</v>
      </c>
      <c r="AE3" s="20">
        <f t="shared" si="4"/>
        <v>132770.5</v>
      </c>
      <c r="AF3" s="20">
        <f t="shared" si="4"/>
        <v>132687.5</v>
      </c>
      <c r="AG3" s="20">
        <f t="shared" si="4"/>
        <v>131368</v>
      </c>
      <c r="AH3" s="20">
        <f t="shared" si="4"/>
        <v>141678</v>
      </c>
      <c r="AI3" s="20">
        <f t="shared" si="4"/>
        <v>128058</v>
      </c>
      <c r="AJ3" s="23">
        <f t="shared" si="4"/>
        <v>122261.5</v>
      </c>
      <c r="AK3" s="24">
        <f t="shared" ref="AK3:AK34" si="5">SUM(AD3:AJ3)</f>
        <v>920558.5</v>
      </c>
      <c r="AL3" s="25">
        <f t="shared" ref="AL3:AL26" si="6">IF($I3="M-Su",(AD3+AE3+AF3+AG3+AH3+AI3+AJ3)/7,IF($I3="Su-F",(AD3+AE3+AF3+AG3+AH3+AJ3)/6,IF($I3="M-Sa",(AD3+AE3+AF3+AG3+AH3+AI3)/6,IF($I3="T-Sa",(AE3+AF3+AG3+AH3+AI3)/5,(AD3+AE3+AF3+AG3+AH3)/5))))</f>
        <v>131508.35714285713</v>
      </c>
      <c r="AN3" s="27"/>
    </row>
    <row r="4" spans="1:41" s="26" customFormat="1" ht="13.8">
      <c r="A4" s="14" t="s">
        <v>37</v>
      </c>
      <c r="B4" s="15" t="s">
        <v>27</v>
      </c>
      <c r="C4" s="15" t="s">
        <v>28</v>
      </c>
      <c r="D4" s="16" t="s">
        <v>29</v>
      </c>
      <c r="E4" s="17" t="s">
        <v>30</v>
      </c>
      <c r="F4" s="15" t="s">
        <v>31</v>
      </c>
      <c r="G4" s="15" t="s">
        <v>38</v>
      </c>
      <c r="H4" s="15" t="s">
        <v>33</v>
      </c>
      <c r="I4" s="18" t="s">
        <v>34</v>
      </c>
      <c r="J4" s="19" t="s">
        <v>39</v>
      </c>
      <c r="K4" s="16" t="s">
        <v>40</v>
      </c>
      <c r="L4" s="20"/>
      <c r="M4" s="20"/>
      <c r="N4" s="20"/>
      <c r="O4" s="20"/>
      <c r="P4" s="20"/>
      <c r="Q4" s="20"/>
      <c r="R4" s="20"/>
      <c r="S4" s="21">
        <f t="shared" si="0"/>
        <v>0</v>
      </c>
      <c r="T4" s="21">
        <f t="shared" si="1"/>
        <v>0</v>
      </c>
      <c r="U4" s="20"/>
      <c r="V4" s="20"/>
      <c r="W4" s="20"/>
      <c r="X4" s="20"/>
      <c r="Y4" s="20"/>
      <c r="Z4" s="20"/>
      <c r="AA4" s="20"/>
      <c r="AB4" s="21">
        <f t="shared" si="2"/>
        <v>0</v>
      </c>
      <c r="AC4" s="21">
        <f t="shared" si="3"/>
        <v>0</v>
      </c>
      <c r="AD4" s="22">
        <v>48247</v>
      </c>
      <c r="AE4" s="20">
        <v>48247</v>
      </c>
      <c r="AF4" s="20">
        <v>48247</v>
      </c>
      <c r="AG4" s="20">
        <v>48247</v>
      </c>
      <c r="AH4" s="20">
        <v>48247</v>
      </c>
      <c r="AI4" s="20">
        <v>49669</v>
      </c>
      <c r="AJ4" s="23">
        <v>59967</v>
      </c>
      <c r="AK4" s="24">
        <f t="shared" si="5"/>
        <v>350871</v>
      </c>
      <c r="AL4" s="25">
        <f t="shared" si="6"/>
        <v>50124.428571428572</v>
      </c>
      <c r="AN4" s="27"/>
    </row>
    <row r="5" spans="1:41" s="28" customFormat="1" ht="13.8">
      <c r="A5" s="14" t="s">
        <v>41</v>
      </c>
      <c r="B5" s="15" t="s">
        <v>27</v>
      </c>
      <c r="C5" s="15" t="s">
        <v>28</v>
      </c>
      <c r="D5" s="16" t="s">
        <v>29</v>
      </c>
      <c r="E5" s="17" t="s">
        <v>42</v>
      </c>
      <c r="F5" s="15" t="s">
        <v>31</v>
      </c>
      <c r="G5" s="15" t="s">
        <v>32</v>
      </c>
      <c r="H5" s="15" t="s">
        <v>33</v>
      </c>
      <c r="I5" s="18" t="s">
        <v>34</v>
      </c>
      <c r="J5" s="19" t="s">
        <v>35</v>
      </c>
      <c r="K5" s="16" t="s">
        <v>36</v>
      </c>
      <c r="L5" s="20">
        <v>102842</v>
      </c>
      <c r="M5" s="20">
        <v>104163</v>
      </c>
      <c r="N5" s="20">
        <v>104508</v>
      </c>
      <c r="O5" s="20">
        <v>104261</v>
      </c>
      <c r="P5" s="26">
        <v>115593</v>
      </c>
      <c r="Q5" s="20">
        <v>108227</v>
      </c>
      <c r="R5" s="20">
        <v>103965</v>
      </c>
      <c r="S5" s="21">
        <f t="shared" si="0"/>
        <v>743559</v>
      </c>
      <c r="T5" s="21">
        <f t="shared" si="1"/>
        <v>106222.71428571429</v>
      </c>
      <c r="U5" s="20">
        <v>97444</v>
      </c>
      <c r="V5" s="20">
        <v>98496</v>
      </c>
      <c r="W5" s="20">
        <v>99141</v>
      </c>
      <c r="X5" s="20">
        <v>98667</v>
      </c>
      <c r="Y5" s="20">
        <v>108158</v>
      </c>
      <c r="Z5" s="20">
        <v>102329</v>
      </c>
      <c r="AA5" s="20">
        <v>100026</v>
      </c>
      <c r="AB5" s="21">
        <f t="shared" si="2"/>
        <v>704261</v>
      </c>
      <c r="AC5" s="21">
        <f t="shared" si="3"/>
        <v>100608.71428571429</v>
      </c>
      <c r="AD5" s="22">
        <f t="shared" ref="AD5:AJ5" si="7">AVERAGE(L5,U5)</f>
        <v>100143</v>
      </c>
      <c r="AE5" s="20">
        <f t="shared" si="7"/>
        <v>101329.5</v>
      </c>
      <c r="AF5" s="20">
        <f t="shared" si="7"/>
        <v>101824.5</v>
      </c>
      <c r="AG5" s="20">
        <f t="shared" si="7"/>
        <v>101464</v>
      </c>
      <c r="AH5" s="20">
        <f t="shared" si="7"/>
        <v>111875.5</v>
      </c>
      <c r="AI5" s="20">
        <f t="shared" si="7"/>
        <v>105278</v>
      </c>
      <c r="AJ5" s="23">
        <f t="shared" si="7"/>
        <v>101995.5</v>
      </c>
      <c r="AK5" s="24">
        <f t="shared" si="5"/>
        <v>723910</v>
      </c>
      <c r="AL5" s="25">
        <f t="shared" si="6"/>
        <v>103415.71428571429</v>
      </c>
      <c r="AM5" s="26"/>
      <c r="AN5" s="27"/>
      <c r="AO5" s="26"/>
    </row>
    <row r="6" spans="1:41" s="28" customFormat="1" ht="13.8">
      <c r="A6" s="14" t="s">
        <v>43</v>
      </c>
      <c r="B6" s="15" t="s">
        <v>27</v>
      </c>
      <c r="C6" s="15" t="s">
        <v>28</v>
      </c>
      <c r="D6" s="16" t="s">
        <v>29</v>
      </c>
      <c r="E6" s="17" t="s">
        <v>42</v>
      </c>
      <c r="F6" s="15" t="s">
        <v>31</v>
      </c>
      <c r="G6" s="15" t="s">
        <v>38</v>
      </c>
      <c r="H6" s="15" t="s">
        <v>33</v>
      </c>
      <c r="I6" s="18" t="s">
        <v>34</v>
      </c>
      <c r="J6" s="19" t="s">
        <v>39</v>
      </c>
      <c r="K6" s="16" t="s">
        <v>40</v>
      </c>
      <c r="L6" s="20"/>
      <c r="M6" s="20"/>
      <c r="N6" s="20"/>
      <c r="O6" s="20"/>
      <c r="P6" s="20"/>
      <c r="Q6" s="20"/>
      <c r="R6" s="20"/>
      <c r="S6" s="21">
        <f t="shared" si="0"/>
        <v>0</v>
      </c>
      <c r="T6" s="21">
        <f t="shared" si="1"/>
        <v>0</v>
      </c>
      <c r="U6" s="20"/>
      <c r="V6" s="20"/>
      <c r="W6" s="20"/>
      <c r="X6" s="20"/>
      <c r="Y6" s="20"/>
      <c r="Z6" s="20"/>
      <c r="AA6" s="20"/>
      <c r="AB6" s="21">
        <f t="shared" si="2"/>
        <v>0</v>
      </c>
      <c r="AC6" s="21">
        <f t="shared" si="3"/>
        <v>0</v>
      </c>
      <c r="AD6" s="22">
        <v>45936</v>
      </c>
      <c r="AE6" s="20">
        <v>45936</v>
      </c>
      <c r="AF6" s="20">
        <v>45936</v>
      </c>
      <c r="AG6" s="20">
        <v>45936</v>
      </c>
      <c r="AH6" s="20">
        <v>45936</v>
      </c>
      <c r="AI6" s="20">
        <v>42723</v>
      </c>
      <c r="AJ6" s="23">
        <v>53341</v>
      </c>
      <c r="AK6" s="24">
        <f t="shared" si="5"/>
        <v>325744</v>
      </c>
      <c r="AL6" s="25">
        <f t="shared" si="6"/>
        <v>46534.857142857145</v>
      </c>
      <c r="AN6" s="29"/>
    </row>
    <row r="7" spans="1:41" s="26" customFormat="1" ht="13.8">
      <c r="A7" s="14" t="s">
        <v>44</v>
      </c>
      <c r="B7" s="15" t="s">
        <v>27</v>
      </c>
      <c r="C7" s="15" t="s">
        <v>28</v>
      </c>
      <c r="D7" s="16" t="s">
        <v>29</v>
      </c>
      <c r="E7" s="17" t="s">
        <v>45</v>
      </c>
      <c r="F7" s="15" t="s">
        <v>46</v>
      </c>
      <c r="G7" s="15" t="s">
        <v>32</v>
      </c>
      <c r="H7" s="15" t="s">
        <v>47</v>
      </c>
      <c r="I7" s="18" t="s">
        <v>48</v>
      </c>
      <c r="J7" s="19" t="s">
        <v>39</v>
      </c>
      <c r="K7" s="16" t="s">
        <v>36</v>
      </c>
      <c r="L7" s="20">
        <v>1864</v>
      </c>
      <c r="M7" s="20">
        <v>1796</v>
      </c>
      <c r="N7" s="20">
        <v>1812</v>
      </c>
      <c r="O7" s="20">
        <v>1844</v>
      </c>
      <c r="P7" s="20">
        <v>2672</v>
      </c>
      <c r="Q7" s="20"/>
      <c r="R7" s="20"/>
      <c r="S7" s="21">
        <f t="shared" si="0"/>
        <v>9988</v>
      </c>
      <c r="T7" s="21">
        <f t="shared" si="1"/>
        <v>1997.6</v>
      </c>
      <c r="U7" s="20">
        <v>1863</v>
      </c>
      <c r="V7" s="20">
        <v>1856</v>
      </c>
      <c r="W7" s="20">
        <v>1848</v>
      </c>
      <c r="X7" s="20">
        <v>1878</v>
      </c>
      <c r="Y7" s="20">
        <v>2678</v>
      </c>
      <c r="Z7" s="20"/>
      <c r="AA7" s="20"/>
      <c r="AB7" s="21">
        <f t="shared" si="2"/>
        <v>10123</v>
      </c>
      <c r="AC7" s="21">
        <f t="shared" si="3"/>
        <v>2024.6</v>
      </c>
      <c r="AD7" s="22">
        <f t="shared" ref="AD7:AH11" si="8">AVERAGE(L7,U7)</f>
        <v>1863.5</v>
      </c>
      <c r="AE7" s="20">
        <f t="shared" si="8"/>
        <v>1826</v>
      </c>
      <c r="AF7" s="20">
        <f t="shared" si="8"/>
        <v>1830</v>
      </c>
      <c r="AG7" s="20">
        <f t="shared" si="8"/>
        <v>1861</v>
      </c>
      <c r="AH7" s="20">
        <f t="shared" si="8"/>
        <v>2675</v>
      </c>
      <c r="AI7" s="20"/>
      <c r="AJ7" s="23"/>
      <c r="AK7" s="24">
        <f t="shared" si="5"/>
        <v>10055.5</v>
      </c>
      <c r="AL7" s="25">
        <f t="shared" si="6"/>
        <v>2011.1</v>
      </c>
      <c r="AN7" s="27"/>
    </row>
    <row r="8" spans="1:41" s="26" customFormat="1" ht="13.8">
      <c r="A8" s="30" t="s">
        <v>49</v>
      </c>
      <c r="B8" s="31" t="s">
        <v>27</v>
      </c>
      <c r="C8" s="31" t="s">
        <v>28</v>
      </c>
      <c r="D8" s="32" t="s">
        <v>29</v>
      </c>
      <c r="E8" s="33" t="s">
        <v>50</v>
      </c>
      <c r="F8" s="31" t="s">
        <v>46</v>
      </c>
      <c r="G8" s="31" t="s">
        <v>32</v>
      </c>
      <c r="H8" s="31" t="s">
        <v>47</v>
      </c>
      <c r="I8" s="34" t="s">
        <v>48</v>
      </c>
      <c r="J8" s="35" t="s">
        <v>39</v>
      </c>
      <c r="K8" s="32" t="s">
        <v>36</v>
      </c>
      <c r="L8" s="36"/>
      <c r="M8" s="36"/>
      <c r="N8" s="36"/>
      <c r="O8" s="36"/>
      <c r="P8" s="36"/>
      <c r="Q8" s="36"/>
      <c r="R8" s="36"/>
      <c r="S8" s="37">
        <f t="shared" si="0"/>
        <v>0</v>
      </c>
      <c r="T8" s="37">
        <f t="shared" si="1"/>
        <v>0</v>
      </c>
      <c r="U8" s="38">
        <v>4729</v>
      </c>
      <c r="V8" s="38">
        <v>4884</v>
      </c>
      <c r="W8" s="38">
        <v>4890</v>
      </c>
      <c r="X8" s="38">
        <v>4897</v>
      </c>
      <c r="Y8" s="38">
        <v>8043</v>
      </c>
      <c r="Z8" s="38"/>
      <c r="AA8" s="38"/>
      <c r="AB8" s="37">
        <f t="shared" si="2"/>
        <v>27443</v>
      </c>
      <c r="AC8" s="37">
        <f t="shared" si="3"/>
        <v>5488.6</v>
      </c>
      <c r="AD8" s="39">
        <f t="shared" si="8"/>
        <v>4729</v>
      </c>
      <c r="AE8" s="38">
        <f t="shared" si="8"/>
        <v>4884</v>
      </c>
      <c r="AF8" s="38">
        <f t="shared" si="8"/>
        <v>4890</v>
      </c>
      <c r="AG8" s="38">
        <f t="shared" si="8"/>
        <v>4897</v>
      </c>
      <c r="AH8" s="38">
        <f t="shared" si="8"/>
        <v>8043</v>
      </c>
      <c r="AI8" s="38"/>
      <c r="AJ8" s="40"/>
      <c r="AK8" s="41">
        <f t="shared" si="5"/>
        <v>27443</v>
      </c>
      <c r="AL8" s="42">
        <f t="shared" si="6"/>
        <v>5488.6</v>
      </c>
      <c r="AN8" s="27"/>
    </row>
    <row r="9" spans="1:41" s="26" customFormat="1">
      <c r="A9" s="14" t="s">
        <v>51</v>
      </c>
      <c r="B9" s="15" t="s">
        <v>27</v>
      </c>
      <c r="C9" s="15" t="s">
        <v>28</v>
      </c>
      <c r="D9" s="16" t="s">
        <v>29</v>
      </c>
      <c r="E9" s="17" t="s">
        <v>52</v>
      </c>
      <c r="F9" s="15" t="s">
        <v>53</v>
      </c>
      <c r="G9" s="15" t="s">
        <v>32</v>
      </c>
      <c r="H9" s="15" t="s">
        <v>33</v>
      </c>
      <c r="I9" s="18" t="s">
        <v>34</v>
      </c>
      <c r="J9" s="19" t="s">
        <v>54</v>
      </c>
      <c r="K9" s="16" t="s">
        <v>36</v>
      </c>
      <c r="L9" s="20">
        <v>17036</v>
      </c>
      <c r="M9" s="20">
        <v>17036</v>
      </c>
      <c r="N9" s="20">
        <v>17036</v>
      </c>
      <c r="O9" s="20">
        <v>17036</v>
      </c>
      <c r="P9" s="20">
        <v>17036</v>
      </c>
      <c r="Q9" s="20">
        <v>16536</v>
      </c>
      <c r="R9" s="20">
        <v>14905</v>
      </c>
      <c r="S9" s="21">
        <f t="shared" si="0"/>
        <v>116621</v>
      </c>
      <c r="T9" s="21">
        <f t="shared" si="1"/>
        <v>16660.142857142859</v>
      </c>
      <c r="U9" s="20">
        <v>15765</v>
      </c>
      <c r="V9" s="20">
        <v>15765</v>
      </c>
      <c r="W9" s="20">
        <v>15765</v>
      </c>
      <c r="X9" s="20">
        <v>15765</v>
      </c>
      <c r="Y9" s="20">
        <v>15765</v>
      </c>
      <c r="Z9" s="20">
        <v>15463</v>
      </c>
      <c r="AA9" s="20">
        <v>13814</v>
      </c>
      <c r="AB9" s="21">
        <f t="shared" si="2"/>
        <v>108102</v>
      </c>
      <c r="AC9" s="21">
        <f t="shared" si="3"/>
        <v>15443.142857142857</v>
      </c>
      <c r="AD9" s="22">
        <f t="shared" si="8"/>
        <v>16400.5</v>
      </c>
      <c r="AE9" s="20">
        <f t="shared" si="8"/>
        <v>16400.5</v>
      </c>
      <c r="AF9" s="20">
        <f t="shared" si="8"/>
        <v>16400.5</v>
      </c>
      <c r="AG9" s="20">
        <f t="shared" si="8"/>
        <v>16400.5</v>
      </c>
      <c r="AH9" s="20">
        <f t="shared" si="8"/>
        <v>16400.5</v>
      </c>
      <c r="AI9" s="20">
        <f>AVERAGE(Q9,Z9)</f>
        <v>15999.5</v>
      </c>
      <c r="AJ9" s="23">
        <f>AVERAGE(R9,AA9)</f>
        <v>14359.5</v>
      </c>
      <c r="AK9" s="24">
        <f t="shared" si="5"/>
        <v>112361.5</v>
      </c>
      <c r="AL9" s="25">
        <f t="shared" si="6"/>
        <v>16051.642857142857</v>
      </c>
      <c r="AM9" s="43"/>
      <c r="AN9" s="44"/>
      <c r="AO9" s="43"/>
    </row>
    <row r="10" spans="1:41" s="28" customFormat="1" ht="16.5" customHeight="1">
      <c r="A10" s="14" t="s">
        <v>55</v>
      </c>
      <c r="B10" s="15" t="s">
        <v>27</v>
      </c>
      <c r="C10" s="15" t="s">
        <v>28</v>
      </c>
      <c r="D10" s="16" t="s">
        <v>29</v>
      </c>
      <c r="E10" s="17" t="s">
        <v>56</v>
      </c>
      <c r="F10" s="15" t="s">
        <v>46</v>
      </c>
      <c r="G10" s="15" t="s">
        <v>32</v>
      </c>
      <c r="H10" s="15" t="s">
        <v>47</v>
      </c>
      <c r="I10" s="18" t="s">
        <v>57</v>
      </c>
      <c r="J10" s="19" t="s">
        <v>54</v>
      </c>
      <c r="K10" s="16" t="s">
        <v>36</v>
      </c>
      <c r="L10" s="20">
        <v>11401</v>
      </c>
      <c r="M10" s="20">
        <v>11401</v>
      </c>
      <c r="N10" s="20">
        <v>11401</v>
      </c>
      <c r="O10" s="20">
        <v>11401</v>
      </c>
      <c r="P10" s="20">
        <v>11401</v>
      </c>
      <c r="Q10" s="20">
        <v>11401</v>
      </c>
      <c r="R10" s="20"/>
      <c r="S10" s="21">
        <f t="shared" si="0"/>
        <v>68406</v>
      </c>
      <c r="T10" s="21">
        <f t="shared" si="1"/>
        <v>11401</v>
      </c>
      <c r="U10" s="20">
        <v>11221</v>
      </c>
      <c r="V10" s="20">
        <v>11221</v>
      </c>
      <c r="W10" s="20">
        <v>11221</v>
      </c>
      <c r="X10" s="20">
        <v>11221</v>
      </c>
      <c r="Y10" s="20">
        <v>11221</v>
      </c>
      <c r="Z10" s="20">
        <v>11221</v>
      </c>
      <c r="AA10" s="20"/>
      <c r="AB10" s="21">
        <f t="shared" si="2"/>
        <v>67326</v>
      </c>
      <c r="AC10" s="21">
        <f t="shared" si="3"/>
        <v>11221</v>
      </c>
      <c r="AD10" s="22">
        <f t="shared" si="8"/>
        <v>11311</v>
      </c>
      <c r="AE10" s="20">
        <f t="shared" si="8"/>
        <v>11311</v>
      </c>
      <c r="AF10" s="20">
        <f t="shared" si="8"/>
        <v>11311</v>
      </c>
      <c r="AG10" s="20">
        <f t="shared" si="8"/>
        <v>11311</v>
      </c>
      <c r="AH10" s="20">
        <f t="shared" si="8"/>
        <v>11311</v>
      </c>
      <c r="AI10" s="20">
        <f>AVERAGE(Q10,Z10)</f>
        <v>11311</v>
      </c>
      <c r="AJ10" s="23"/>
      <c r="AK10" s="24">
        <f t="shared" si="5"/>
        <v>67866</v>
      </c>
      <c r="AL10" s="25">
        <f t="shared" si="6"/>
        <v>11311</v>
      </c>
      <c r="AN10" s="29" t="s">
        <v>58</v>
      </c>
    </row>
    <row r="11" spans="1:41" s="28" customFormat="1" ht="13.8">
      <c r="A11" s="14" t="s">
        <v>59</v>
      </c>
      <c r="B11" s="15" t="s">
        <v>27</v>
      </c>
      <c r="C11" s="15" t="s">
        <v>28</v>
      </c>
      <c r="D11" s="16" t="s">
        <v>29</v>
      </c>
      <c r="E11" s="17" t="s">
        <v>60</v>
      </c>
      <c r="F11" s="15" t="s">
        <v>53</v>
      </c>
      <c r="G11" s="15" t="s">
        <v>32</v>
      </c>
      <c r="H11" s="15" t="s">
        <v>47</v>
      </c>
      <c r="I11" s="18" t="s">
        <v>57</v>
      </c>
      <c r="J11" s="19" t="s">
        <v>61</v>
      </c>
      <c r="K11" s="16" t="s">
        <v>36</v>
      </c>
      <c r="L11" s="20">
        <v>13173</v>
      </c>
      <c r="M11" s="20">
        <v>13277</v>
      </c>
      <c r="N11" s="20">
        <v>14384</v>
      </c>
      <c r="O11" s="20">
        <v>14422</v>
      </c>
      <c r="P11" s="20">
        <v>15162</v>
      </c>
      <c r="Q11" s="20">
        <v>13740</v>
      </c>
      <c r="R11" s="20"/>
      <c r="S11" s="21">
        <f t="shared" si="0"/>
        <v>84158</v>
      </c>
      <c r="T11" s="21">
        <f t="shared" si="1"/>
        <v>14026.333333333334</v>
      </c>
      <c r="U11" s="20">
        <v>13146</v>
      </c>
      <c r="V11" s="20">
        <v>13248</v>
      </c>
      <c r="W11" s="20">
        <v>14529</v>
      </c>
      <c r="X11" s="20">
        <v>14605</v>
      </c>
      <c r="Y11" s="20">
        <v>14982</v>
      </c>
      <c r="Z11" s="20">
        <v>13745</v>
      </c>
      <c r="AA11" s="20"/>
      <c r="AB11" s="21">
        <f t="shared" si="2"/>
        <v>84255</v>
      </c>
      <c r="AC11" s="21">
        <f t="shared" si="3"/>
        <v>14042.5</v>
      </c>
      <c r="AD11" s="22">
        <f t="shared" si="8"/>
        <v>13159.5</v>
      </c>
      <c r="AE11" s="20">
        <f t="shared" si="8"/>
        <v>13262.5</v>
      </c>
      <c r="AF11" s="20">
        <f t="shared" si="8"/>
        <v>14456.5</v>
      </c>
      <c r="AG11" s="20">
        <f t="shared" si="8"/>
        <v>14513.5</v>
      </c>
      <c r="AH11" s="20">
        <f t="shared" si="8"/>
        <v>15072</v>
      </c>
      <c r="AI11" s="20">
        <f>AVERAGE(Q11,Z11)</f>
        <v>13742.5</v>
      </c>
      <c r="AJ11" s="23"/>
      <c r="AK11" s="24">
        <f t="shared" si="5"/>
        <v>84206.5</v>
      </c>
      <c r="AL11" s="25">
        <f t="shared" si="6"/>
        <v>14034.416666666666</v>
      </c>
      <c r="AN11" s="45" t="s">
        <v>58</v>
      </c>
      <c r="AO11" s="46" t="s">
        <v>62</v>
      </c>
    </row>
    <row r="12" spans="1:41" s="28" customFormat="1" ht="13.8">
      <c r="A12" s="47" t="s">
        <v>63</v>
      </c>
      <c r="B12" s="15" t="s">
        <v>27</v>
      </c>
      <c r="C12" s="15" t="s">
        <v>64</v>
      </c>
      <c r="D12" s="16" t="s">
        <v>65</v>
      </c>
      <c r="E12" s="17" t="s">
        <v>66</v>
      </c>
      <c r="F12" s="15" t="s">
        <v>67</v>
      </c>
      <c r="G12" s="15" t="s">
        <v>38</v>
      </c>
      <c r="H12" s="15" t="s">
        <v>47</v>
      </c>
      <c r="I12" s="18" t="s">
        <v>48</v>
      </c>
      <c r="J12" s="19" t="s">
        <v>61</v>
      </c>
      <c r="K12" s="16" t="s">
        <v>68</v>
      </c>
      <c r="L12" s="20"/>
      <c r="M12" s="20"/>
      <c r="N12" s="20"/>
      <c r="O12" s="20"/>
      <c r="P12" s="20"/>
      <c r="Q12" s="20"/>
      <c r="R12" s="20"/>
      <c r="S12" s="21">
        <f t="shared" si="0"/>
        <v>0</v>
      </c>
      <c r="T12" s="21">
        <f t="shared" si="1"/>
        <v>0</v>
      </c>
      <c r="U12" s="20"/>
      <c r="V12" s="20"/>
      <c r="W12" s="20"/>
      <c r="X12" s="20"/>
      <c r="Y12" s="20"/>
      <c r="Z12" s="20"/>
      <c r="AA12" s="20"/>
      <c r="AB12" s="21">
        <f t="shared" si="2"/>
        <v>0</v>
      </c>
      <c r="AC12" s="21">
        <f t="shared" si="3"/>
        <v>0</v>
      </c>
      <c r="AD12" s="22">
        <v>3280</v>
      </c>
      <c r="AE12" s="20">
        <v>3280</v>
      </c>
      <c r="AF12" s="20">
        <v>3280</v>
      </c>
      <c r="AG12" s="20">
        <v>3280</v>
      </c>
      <c r="AH12" s="20">
        <v>3480</v>
      </c>
      <c r="AI12" s="20"/>
      <c r="AJ12" s="23"/>
      <c r="AK12" s="24">
        <f t="shared" si="5"/>
        <v>16600</v>
      </c>
      <c r="AL12" s="25">
        <f t="shared" si="6"/>
        <v>3320</v>
      </c>
      <c r="AN12" s="29" t="s">
        <v>69</v>
      </c>
    </row>
    <row r="13" spans="1:41" s="26" customFormat="1" ht="13.8">
      <c r="A13" s="48" t="s">
        <v>70</v>
      </c>
      <c r="B13" s="31" t="s">
        <v>27</v>
      </c>
      <c r="C13" s="31" t="s">
        <v>64</v>
      </c>
      <c r="D13" s="32" t="s">
        <v>65</v>
      </c>
      <c r="E13" s="33" t="s">
        <v>71</v>
      </c>
      <c r="F13" s="31" t="s">
        <v>67</v>
      </c>
      <c r="G13" s="31" t="s">
        <v>32</v>
      </c>
      <c r="H13" s="31" t="s">
        <v>47</v>
      </c>
      <c r="I13" s="34" t="s">
        <v>48</v>
      </c>
      <c r="J13" s="35" t="s">
        <v>72</v>
      </c>
      <c r="K13" s="32" t="s">
        <v>68</v>
      </c>
      <c r="L13" s="38"/>
      <c r="M13" s="38"/>
      <c r="N13" s="38"/>
      <c r="O13" s="38"/>
      <c r="P13" s="38"/>
      <c r="Q13" s="38"/>
      <c r="R13" s="38"/>
      <c r="S13" s="37">
        <f t="shared" si="0"/>
        <v>0</v>
      </c>
      <c r="T13" s="37">
        <f t="shared" si="1"/>
        <v>0</v>
      </c>
      <c r="U13" s="38"/>
      <c r="V13" s="38"/>
      <c r="W13" s="38"/>
      <c r="X13" s="38"/>
      <c r="Y13" s="38"/>
      <c r="Z13" s="38"/>
      <c r="AA13" s="38"/>
      <c r="AB13" s="37">
        <f t="shared" si="2"/>
        <v>0</v>
      </c>
      <c r="AC13" s="37">
        <f t="shared" si="3"/>
        <v>0</v>
      </c>
      <c r="AD13" s="39">
        <v>1900</v>
      </c>
      <c r="AE13" s="38">
        <v>1900</v>
      </c>
      <c r="AF13" s="38">
        <v>1900</v>
      </c>
      <c r="AG13" s="38">
        <v>1900</v>
      </c>
      <c r="AH13" s="38">
        <v>2100</v>
      </c>
      <c r="AI13" s="38">
        <v>2100</v>
      </c>
      <c r="AJ13" s="40"/>
      <c r="AK13" s="41">
        <f t="shared" si="5"/>
        <v>11800</v>
      </c>
      <c r="AL13" s="42">
        <f t="shared" si="6"/>
        <v>1940</v>
      </c>
      <c r="AN13" s="27"/>
    </row>
    <row r="14" spans="1:41" s="28" customFormat="1" ht="13.8">
      <c r="A14" s="48" t="s">
        <v>73</v>
      </c>
      <c r="B14" s="31" t="s">
        <v>27</v>
      </c>
      <c r="C14" s="31" t="s">
        <v>64</v>
      </c>
      <c r="D14" s="32" t="s">
        <v>65</v>
      </c>
      <c r="E14" s="33" t="s">
        <v>74</v>
      </c>
      <c r="F14" s="31" t="s">
        <v>67</v>
      </c>
      <c r="G14" s="31" t="s">
        <v>32</v>
      </c>
      <c r="H14" s="31" t="s">
        <v>47</v>
      </c>
      <c r="I14" s="34" t="s">
        <v>48</v>
      </c>
      <c r="J14" s="35" t="s">
        <v>72</v>
      </c>
      <c r="K14" s="32" t="s">
        <v>68</v>
      </c>
      <c r="L14" s="38"/>
      <c r="M14" s="38"/>
      <c r="N14" s="38"/>
      <c r="O14" s="38"/>
      <c r="P14" s="38"/>
      <c r="Q14" s="38"/>
      <c r="R14" s="38"/>
      <c r="S14" s="37">
        <f t="shared" si="0"/>
        <v>0</v>
      </c>
      <c r="T14" s="37">
        <f t="shared" si="1"/>
        <v>0</v>
      </c>
      <c r="U14" s="38"/>
      <c r="V14" s="38"/>
      <c r="W14" s="38"/>
      <c r="X14" s="38"/>
      <c r="Y14" s="38"/>
      <c r="Z14" s="38"/>
      <c r="AA14" s="38"/>
      <c r="AB14" s="37">
        <f t="shared" si="2"/>
        <v>0</v>
      </c>
      <c r="AC14" s="37">
        <f t="shared" si="3"/>
        <v>0</v>
      </c>
      <c r="AD14" s="39">
        <v>3700</v>
      </c>
      <c r="AE14" s="38">
        <v>3700</v>
      </c>
      <c r="AF14" s="38">
        <v>3700</v>
      </c>
      <c r="AG14" s="38">
        <v>3700</v>
      </c>
      <c r="AH14" s="38">
        <v>4400</v>
      </c>
      <c r="AI14" s="38"/>
      <c r="AJ14" s="40"/>
      <c r="AK14" s="41">
        <f t="shared" si="5"/>
        <v>19200</v>
      </c>
      <c r="AL14" s="42">
        <f t="shared" si="6"/>
        <v>3840</v>
      </c>
      <c r="AM14" s="26"/>
      <c r="AN14" s="27"/>
      <c r="AO14" s="26"/>
    </row>
    <row r="15" spans="1:41" s="26" customFormat="1" ht="13.8">
      <c r="A15" s="48" t="s">
        <v>75</v>
      </c>
      <c r="B15" s="31" t="s">
        <v>27</v>
      </c>
      <c r="C15" s="31" t="s">
        <v>64</v>
      </c>
      <c r="D15" s="32" t="s">
        <v>65</v>
      </c>
      <c r="E15" s="33" t="s">
        <v>76</v>
      </c>
      <c r="F15" s="31" t="s">
        <v>46</v>
      </c>
      <c r="G15" s="31" t="s">
        <v>32</v>
      </c>
      <c r="H15" s="31" t="s">
        <v>33</v>
      </c>
      <c r="I15" s="34" t="s">
        <v>57</v>
      </c>
      <c r="J15" s="35" t="s">
        <v>72</v>
      </c>
      <c r="K15" s="32" t="s">
        <v>77</v>
      </c>
      <c r="L15" s="38"/>
      <c r="M15" s="38"/>
      <c r="N15" s="38"/>
      <c r="O15" s="38"/>
      <c r="P15" s="38"/>
      <c r="Q15" s="38"/>
      <c r="R15" s="38"/>
      <c r="S15" s="37">
        <f t="shared" si="0"/>
        <v>0</v>
      </c>
      <c r="T15" s="37">
        <f t="shared" si="1"/>
        <v>0</v>
      </c>
      <c r="U15" s="38">
        <v>10499</v>
      </c>
      <c r="V15" s="38">
        <v>10499</v>
      </c>
      <c r="W15" s="38">
        <v>10499</v>
      </c>
      <c r="X15" s="38">
        <v>10499</v>
      </c>
      <c r="Y15" s="38">
        <v>10499</v>
      </c>
      <c r="Z15" s="38">
        <v>10499</v>
      </c>
      <c r="AA15" s="38"/>
      <c r="AB15" s="37">
        <f t="shared" si="2"/>
        <v>62994</v>
      </c>
      <c r="AC15" s="37">
        <f t="shared" si="3"/>
        <v>10499</v>
      </c>
      <c r="AD15" s="39">
        <v>10499</v>
      </c>
      <c r="AE15" s="38">
        <v>10499</v>
      </c>
      <c r="AF15" s="38">
        <v>10499</v>
      </c>
      <c r="AG15" s="38">
        <v>10499</v>
      </c>
      <c r="AH15" s="38">
        <v>10499</v>
      </c>
      <c r="AI15" s="38">
        <v>10499</v>
      </c>
      <c r="AJ15" s="40"/>
      <c r="AK15" s="41">
        <f t="shared" si="5"/>
        <v>62994</v>
      </c>
      <c r="AL15" s="42">
        <f t="shared" si="6"/>
        <v>10499</v>
      </c>
      <c r="AN15" s="27"/>
    </row>
    <row r="16" spans="1:41" s="26" customFormat="1" ht="13.8">
      <c r="A16" s="14" t="s">
        <v>78</v>
      </c>
      <c r="B16" s="15" t="s">
        <v>27</v>
      </c>
      <c r="C16" s="15" t="s">
        <v>64</v>
      </c>
      <c r="D16" s="16" t="s">
        <v>65</v>
      </c>
      <c r="E16" s="17" t="s">
        <v>79</v>
      </c>
      <c r="F16" s="15" t="s">
        <v>53</v>
      </c>
      <c r="G16" s="15" t="s">
        <v>32</v>
      </c>
      <c r="H16" s="15" t="s">
        <v>33</v>
      </c>
      <c r="I16" s="18" t="s">
        <v>34</v>
      </c>
      <c r="J16" s="19" t="s">
        <v>80</v>
      </c>
      <c r="K16" s="16" t="s">
        <v>36</v>
      </c>
      <c r="L16" s="20">
        <v>13161</v>
      </c>
      <c r="M16" s="20">
        <v>13161</v>
      </c>
      <c r="N16" s="20">
        <v>13161</v>
      </c>
      <c r="O16" s="20">
        <v>13161</v>
      </c>
      <c r="P16" s="20">
        <v>13161</v>
      </c>
      <c r="Q16" s="20">
        <v>13334</v>
      </c>
      <c r="R16" s="20">
        <v>12675</v>
      </c>
      <c r="S16" s="21">
        <f t="shared" si="0"/>
        <v>91814</v>
      </c>
      <c r="T16" s="21">
        <f t="shared" si="1"/>
        <v>13116.285714285714</v>
      </c>
      <c r="U16" s="20">
        <v>13209</v>
      </c>
      <c r="V16" s="20">
        <v>13209</v>
      </c>
      <c r="W16" s="20">
        <v>13209</v>
      </c>
      <c r="X16" s="20">
        <v>13209</v>
      </c>
      <c r="Y16" s="20">
        <v>13209</v>
      </c>
      <c r="Z16" s="20">
        <v>13375</v>
      </c>
      <c r="AA16" s="20">
        <v>12860</v>
      </c>
      <c r="AB16" s="21">
        <f t="shared" si="2"/>
        <v>92280</v>
      </c>
      <c r="AC16" s="21">
        <f t="shared" si="3"/>
        <v>13182.857142857143</v>
      </c>
      <c r="AD16" s="22">
        <f t="shared" ref="AD16:AJ16" si="9">AVERAGE(L16,U16)</f>
        <v>13185</v>
      </c>
      <c r="AE16" s="20">
        <f t="shared" si="9"/>
        <v>13185</v>
      </c>
      <c r="AF16" s="20">
        <f t="shared" si="9"/>
        <v>13185</v>
      </c>
      <c r="AG16" s="20">
        <f t="shared" si="9"/>
        <v>13185</v>
      </c>
      <c r="AH16" s="20">
        <f t="shared" si="9"/>
        <v>13185</v>
      </c>
      <c r="AI16" s="20">
        <f t="shared" si="9"/>
        <v>13354.5</v>
      </c>
      <c r="AJ16" s="23">
        <f t="shared" si="9"/>
        <v>12767.5</v>
      </c>
      <c r="AK16" s="24">
        <f t="shared" si="5"/>
        <v>92047</v>
      </c>
      <c r="AL16" s="25">
        <f t="shared" si="6"/>
        <v>13149.571428571429</v>
      </c>
      <c r="AN16" s="27"/>
    </row>
    <row r="17" spans="1:41" s="26" customFormat="1" ht="13.8">
      <c r="A17" s="14" t="s">
        <v>81</v>
      </c>
      <c r="B17" s="15" t="s">
        <v>27</v>
      </c>
      <c r="C17" s="15" t="s">
        <v>64</v>
      </c>
      <c r="D17" s="16" t="s">
        <v>65</v>
      </c>
      <c r="E17" s="17" t="s">
        <v>82</v>
      </c>
      <c r="F17" s="15" t="s">
        <v>67</v>
      </c>
      <c r="G17" s="15" t="s">
        <v>38</v>
      </c>
      <c r="H17" s="15" t="s">
        <v>47</v>
      </c>
      <c r="I17" s="18" t="s">
        <v>48</v>
      </c>
      <c r="J17" s="19" t="s">
        <v>61</v>
      </c>
      <c r="K17" s="16" t="s">
        <v>68</v>
      </c>
      <c r="L17" s="20"/>
      <c r="M17" s="20"/>
      <c r="N17" s="20"/>
      <c r="O17" s="20"/>
      <c r="P17" s="20"/>
      <c r="Q17" s="20"/>
      <c r="R17" s="20"/>
      <c r="S17" s="21">
        <f t="shared" si="0"/>
        <v>0</v>
      </c>
      <c r="T17" s="21">
        <f t="shared" si="1"/>
        <v>0</v>
      </c>
      <c r="U17" s="20"/>
      <c r="V17" s="20"/>
      <c r="W17" s="20"/>
      <c r="X17" s="20"/>
      <c r="Y17" s="20"/>
      <c r="Z17" s="20"/>
      <c r="AA17" s="20"/>
      <c r="AB17" s="21">
        <f t="shared" si="2"/>
        <v>0</v>
      </c>
      <c r="AC17" s="21">
        <f t="shared" si="3"/>
        <v>0</v>
      </c>
      <c r="AD17" s="22">
        <v>1660</v>
      </c>
      <c r="AE17" s="20">
        <v>1660</v>
      </c>
      <c r="AF17" s="20">
        <v>1660</v>
      </c>
      <c r="AG17" s="20">
        <v>1660</v>
      </c>
      <c r="AH17" s="20">
        <v>1660</v>
      </c>
      <c r="AI17" s="20"/>
      <c r="AJ17" s="23"/>
      <c r="AK17" s="24">
        <f t="shared" si="5"/>
        <v>8300</v>
      </c>
      <c r="AL17" s="25">
        <f t="shared" si="6"/>
        <v>1660</v>
      </c>
      <c r="AN17" s="27"/>
    </row>
    <row r="18" spans="1:41" s="26" customFormat="1" ht="13.8">
      <c r="A18" s="14" t="s">
        <v>83</v>
      </c>
      <c r="B18" s="15" t="s">
        <v>27</v>
      </c>
      <c r="C18" s="15" t="s">
        <v>64</v>
      </c>
      <c r="D18" s="16" t="s">
        <v>65</v>
      </c>
      <c r="E18" s="17" t="s">
        <v>84</v>
      </c>
      <c r="F18" s="15" t="s">
        <v>53</v>
      </c>
      <c r="G18" s="15" t="s">
        <v>32</v>
      </c>
      <c r="H18" s="15" t="s">
        <v>33</v>
      </c>
      <c r="I18" s="18" t="s">
        <v>57</v>
      </c>
      <c r="J18" s="19" t="s">
        <v>72</v>
      </c>
      <c r="K18" s="16" t="s">
        <v>36</v>
      </c>
      <c r="L18" s="20">
        <v>6176</v>
      </c>
      <c r="M18" s="20">
        <v>6176</v>
      </c>
      <c r="N18" s="20">
        <v>6176</v>
      </c>
      <c r="O18" s="20">
        <v>6176</v>
      </c>
      <c r="P18" s="20">
        <v>6176</v>
      </c>
      <c r="Q18" s="20">
        <v>6176</v>
      </c>
      <c r="R18" s="20"/>
      <c r="S18" s="21">
        <f t="shared" si="0"/>
        <v>37056</v>
      </c>
      <c r="T18" s="21">
        <f t="shared" si="1"/>
        <v>6176</v>
      </c>
      <c r="U18" s="20">
        <v>5866</v>
      </c>
      <c r="V18" s="20">
        <v>5866</v>
      </c>
      <c r="W18" s="20">
        <v>5866</v>
      </c>
      <c r="X18" s="20">
        <v>5866</v>
      </c>
      <c r="Y18" s="20">
        <v>5866</v>
      </c>
      <c r="Z18" s="20">
        <v>5866</v>
      </c>
      <c r="AA18" s="20"/>
      <c r="AB18" s="21">
        <f t="shared" si="2"/>
        <v>35196</v>
      </c>
      <c r="AC18" s="21">
        <f t="shared" si="3"/>
        <v>5866</v>
      </c>
      <c r="AD18" s="22">
        <f t="shared" ref="AD18:AI21" si="10">AVERAGE(L18,U18)</f>
        <v>6021</v>
      </c>
      <c r="AE18" s="20">
        <f t="shared" si="10"/>
        <v>6021</v>
      </c>
      <c r="AF18" s="20">
        <f t="shared" si="10"/>
        <v>6021</v>
      </c>
      <c r="AG18" s="20">
        <f t="shared" si="10"/>
        <v>6021</v>
      </c>
      <c r="AH18" s="20">
        <f t="shared" si="10"/>
        <v>6021</v>
      </c>
      <c r="AI18" s="20">
        <f t="shared" si="10"/>
        <v>6021</v>
      </c>
      <c r="AJ18" s="23"/>
      <c r="AK18" s="24">
        <f t="shared" si="5"/>
        <v>36126</v>
      </c>
      <c r="AL18" s="25">
        <f t="shared" si="6"/>
        <v>6021</v>
      </c>
      <c r="AN18" s="27"/>
    </row>
    <row r="19" spans="1:41" s="26" customFormat="1" ht="13.8">
      <c r="A19" s="14" t="s">
        <v>85</v>
      </c>
      <c r="B19" s="15" t="s">
        <v>27</v>
      </c>
      <c r="C19" s="15" t="s">
        <v>64</v>
      </c>
      <c r="D19" s="16" t="s">
        <v>65</v>
      </c>
      <c r="E19" s="17" t="s">
        <v>86</v>
      </c>
      <c r="F19" s="15" t="s">
        <v>67</v>
      </c>
      <c r="G19" s="15" t="s">
        <v>32</v>
      </c>
      <c r="H19" s="15" t="s">
        <v>33</v>
      </c>
      <c r="I19" s="18" t="s">
        <v>34</v>
      </c>
      <c r="J19" s="19" t="s">
        <v>80</v>
      </c>
      <c r="K19" s="16" t="s">
        <v>36</v>
      </c>
      <c r="L19" s="20">
        <v>6781</v>
      </c>
      <c r="M19" s="20">
        <v>6781</v>
      </c>
      <c r="N19" s="20">
        <v>6781</v>
      </c>
      <c r="O19" s="20">
        <v>6781</v>
      </c>
      <c r="P19" s="20">
        <v>6781</v>
      </c>
      <c r="Q19" s="20">
        <v>6783</v>
      </c>
      <c r="R19" s="20">
        <v>6270</v>
      </c>
      <c r="S19" s="21">
        <f t="shared" si="0"/>
        <v>46958</v>
      </c>
      <c r="T19" s="21">
        <f t="shared" si="1"/>
        <v>6708.2857142857147</v>
      </c>
      <c r="U19" s="20">
        <v>6960</v>
      </c>
      <c r="V19" s="20">
        <v>6960</v>
      </c>
      <c r="W19" s="20">
        <v>6960</v>
      </c>
      <c r="X19" s="20">
        <v>6960</v>
      </c>
      <c r="Y19" s="20">
        <v>6960</v>
      </c>
      <c r="Z19" s="20">
        <v>6842</v>
      </c>
      <c r="AA19" s="20">
        <v>6399</v>
      </c>
      <c r="AB19" s="21">
        <f t="shared" si="2"/>
        <v>48041</v>
      </c>
      <c r="AC19" s="21">
        <f t="shared" si="3"/>
        <v>6863</v>
      </c>
      <c r="AD19" s="22">
        <f t="shared" si="10"/>
        <v>6870.5</v>
      </c>
      <c r="AE19" s="20">
        <f t="shared" si="10"/>
        <v>6870.5</v>
      </c>
      <c r="AF19" s="20">
        <f t="shared" si="10"/>
        <v>6870.5</v>
      </c>
      <c r="AG19" s="20">
        <f t="shared" si="10"/>
        <v>6870.5</v>
      </c>
      <c r="AH19" s="20">
        <f t="shared" si="10"/>
        <v>6870.5</v>
      </c>
      <c r="AI19" s="20">
        <f t="shared" si="10"/>
        <v>6812.5</v>
      </c>
      <c r="AJ19" s="23">
        <f>AVERAGE(R19,AA19)</f>
        <v>6334.5</v>
      </c>
      <c r="AK19" s="24">
        <f t="shared" si="5"/>
        <v>47499.5</v>
      </c>
      <c r="AL19" s="25">
        <f t="shared" si="6"/>
        <v>6785.6428571428569</v>
      </c>
      <c r="AN19" s="27"/>
    </row>
    <row r="20" spans="1:41" s="26" customFormat="1" ht="13.8">
      <c r="A20" s="14" t="s">
        <v>87</v>
      </c>
      <c r="B20" s="15" t="s">
        <v>27</v>
      </c>
      <c r="C20" s="15" t="s">
        <v>64</v>
      </c>
      <c r="D20" s="16" t="s">
        <v>65</v>
      </c>
      <c r="E20" s="17" t="s">
        <v>88</v>
      </c>
      <c r="F20" s="15" t="s">
        <v>67</v>
      </c>
      <c r="G20" s="15" t="s">
        <v>32</v>
      </c>
      <c r="H20" s="15" t="s">
        <v>47</v>
      </c>
      <c r="I20" s="18" t="s">
        <v>48</v>
      </c>
      <c r="J20" s="19" t="s">
        <v>72</v>
      </c>
      <c r="K20" s="16" t="s">
        <v>36</v>
      </c>
      <c r="L20" s="20">
        <v>3866</v>
      </c>
      <c r="M20" s="20">
        <v>3866</v>
      </c>
      <c r="N20" s="20">
        <v>3866</v>
      </c>
      <c r="O20" s="20">
        <v>3866</v>
      </c>
      <c r="P20" s="20">
        <v>3866</v>
      </c>
      <c r="Q20" s="20"/>
      <c r="R20" s="20"/>
      <c r="S20" s="21">
        <f t="shared" si="0"/>
        <v>19330</v>
      </c>
      <c r="T20" s="21">
        <f t="shared" si="1"/>
        <v>3866</v>
      </c>
      <c r="U20" s="20">
        <v>3748</v>
      </c>
      <c r="V20" s="20">
        <v>3748</v>
      </c>
      <c r="W20" s="20">
        <v>3748</v>
      </c>
      <c r="X20" s="20">
        <v>3748</v>
      </c>
      <c r="Y20" s="20">
        <v>3748</v>
      </c>
      <c r="Z20" s="20"/>
      <c r="AA20" s="20"/>
      <c r="AB20" s="21">
        <f t="shared" si="2"/>
        <v>18740</v>
      </c>
      <c r="AC20" s="21">
        <f t="shared" si="3"/>
        <v>3748</v>
      </c>
      <c r="AD20" s="22">
        <f t="shared" si="10"/>
        <v>3807</v>
      </c>
      <c r="AE20" s="20">
        <f t="shared" si="10"/>
        <v>3807</v>
      </c>
      <c r="AF20" s="20">
        <f t="shared" si="10"/>
        <v>3807</v>
      </c>
      <c r="AG20" s="20">
        <f t="shared" si="10"/>
        <v>3807</v>
      </c>
      <c r="AH20" s="20">
        <f t="shared" si="10"/>
        <v>3807</v>
      </c>
      <c r="AI20" s="20"/>
      <c r="AJ20" s="23"/>
      <c r="AK20" s="24">
        <f t="shared" si="5"/>
        <v>19035</v>
      </c>
      <c r="AL20" s="25">
        <f t="shared" si="6"/>
        <v>3807</v>
      </c>
      <c r="AN20" s="49" t="s">
        <v>62</v>
      </c>
      <c r="AO20" s="50" t="s">
        <v>62</v>
      </c>
    </row>
    <row r="21" spans="1:41" s="28" customFormat="1" ht="13.8">
      <c r="A21" s="14" t="s">
        <v>89</v>
      </c>
      <c r="B21" s="15" t="s">
        <v>27</v>
      </c>
      <c r="C21" s="15" t="s">
        <v>64</v>
      </c>
      <c r="D21" s="16" t="s">
        <v>65</v>
      </c>
      <c r="E21" s="17" t="s">
        <v>90</v>
      </c>
      <c r="F21" s="15" t="s">
        <v>46</v>
      </c>
      <c r="G21" s="15" t="s">
        <v>32</v>
      </c>
      <c r="H21" s="15" t="s">
        <v>33</v>
      </c>
      <c r="I21" s="18" t="s">
        <v>57</v>
      </c>
      <c r="J21" s="19" t="s">
        <v>72</v>
      </c>
      <c r="K21" s="16" t="s">
        <v>36</v>
      </c>
      <c r="L21" s="20">
        <v>14654</v>
      </c>
      <c r="M21" s="20">
        <v>14654</v>
      </c>
      <c r="N21" s="20">
        <v>14654</v>
      </c>
      <c r="O21" s="20">
        <v>14654</v>
      </c>
      <c r="P21" s="20">
        <v>12258</v>
      </c>
      <c r="Q21" s="20">
        <v>12258</v>
      </c>
      <c r="R21" s="20"/>
      <c r="S21" s="21">
        <f t="shared" si="0"/>
        <v>83132</v>
      </c>
      <c r="T21" s="21">
        <f t="shared" si="1"/>
        <v>13855.333333333334</v>
      </c>
      <c r="U21" s="20">
        <v>14220</v>
      </c>
      <c r="V21" s="20">
        <v>14220</v>
      </c>
      <c r="W21" s="20">
        <v>14220</v>
      </c>
      <c r="X21" s="20">
        <v>14220</v>
      </c>
      <c r="Y21" s="20">
        <v>11410</v>
      </c>
      <c r="Z21" s="20">
        <v>11410</v>
      </c>
      <c r="AA21" s="20"/>
      <c r="AB21" s="21">
        <f t="shared" si="2"/>
        <v>79700</v>
      </c>
      <c r="AC21" s="21">
        <f t="shared" si="3"/>
        <v>13283.333333333334</v>
      </c>
      <c r="AD21" s="22">
        <f t="shared" si="10"/>
        <v>14437</v>
      </c>
      <c r="AE21" s="20">
        <f t="shared" si="10"/>
        <v>14437</v>
      </c>
      <c r="AF21" s="20">
        <f t="shared" si="10"/>
        <v>14437</v>
      </c>
      <c r="AG21" s="20">
        <f t="shared" si="10"/>
        <v>14437</v>
      </c>
      <c r="AH21" s="20">
        <f t="shared" si="10"/>
        <v>11834</v>
      </c>
      <c r="AI21" s="20">
        <f>AVERAGE(Q21,Z21)</f>
        <v>11834</v>
      </c>
      <c r="AJ21" s="23"/>
      <c r="AK21" s="24">
        <f t="shared" si="5"/>
        <v>81416</v>
      </c>
      <c r="AL21" s="25">
        <f t="shared" si="6"/>
        <v>13569.333333333334</v>
      </c>
      <c r="AN21" s="29" t="s">
        <v>91</v>
      </c>
      <c r="AO21" s="28" t="s">
        <v>62</v>
      </c>
    </row>
    <row r="22" spans="1:41" s="26" customFormat="1" ht="13.8">
      <c r="A22" s="14" t="s">
        <v>92</v>
      </c>
      <c r="B22" s="15" t="s">
        <v>27</v>
      </c>
      <c r="C22" s="15" t="s">
        <v>64</v>
      </c>
      <c r="D22" s="16" t="s">
        <v>65</v>
      </c>
      <c r="E22" s="17" t="s">
        <v>93</v>
      </c>
      <c r="F22" s="15" t="s">
        <v>67</v>
      </c>
      <c r="G22" s="15" t="s">
        <v>38</v>
      </c>
      <c r="H22" s="15" t="s">
        <v>47</v>
      </c>
      <c r="I22" s="18" t="s">
        <v>48</v>
      </c>
      <c r="J22" s="19" t="s">
        <v>61</v>
      </c>
      <c r="K22" s="16" t="s">
        <v>68</v>
      </c>
      <c r="L22" s="20"/>
      <c r="M22" s="20"/>
      <c r="N22" s="20"/>
      <c r="O22" s="20"/>
      <c r="P22" s="20"/>
      <c r="Q22" s="20"/>
      <c r="R22" s="20"/>
      <c r="S22" s="21">
        <f t="shared" si="0"/>
        <v>0</v>
      </c>
      <c r="T22" s="21">
        <f t="shared" si="1"/>
        <v>0</v>
      </c>
      <c r="U22" s="20"/>
      <c r="V22" s="20"/>
      <c r="W22" s="20"/>
      <c r="X22" s="20"/>
      <c r="Y22" s="20"/>
      <c r="Z22" s="20"/>
      <c r="AA22" s="20"/>
      <c r="AB22" s="21">
        <f t="shared" si="2"/>
        <v>0</v>
      </c>
      <c r="AC22" s="21">
        <f t="shared" si="3"/>
        <v>0</v>
      </c>
      <c r="AD22" s="22">
        <v>4772</v>
      </c>
      <c r="AE22" s="20">
        <v>4772</v>
      </c>
      <c r="AF22" s="20">
        <v>4772</v>
      </c>
      <c r="AG22" s="20">
        <v>4772</v>
      </c>
      <c r="AH22" s="20">
        <v>4772</v>
      </c>
      <c r="AI22" s="20"/>
      <c r="AJ22" s="23"/>
      <c r="AK22" s="24">
        <f t="shared" si="5"/>
        <v>23860</v>
      </c>
      <c r="AL22" s="25">
        <f t="shared" si="6"/>
        <v>4772</v>
      </c>
      <c r="AN22" s="49" t="s">
        <v>62</v>
      </c>
      <c r="AO22" s="50" t="s">
        <v>62</v>
      </c>
    </row>
    <row r="23" spans="1:41" s="26" customFormat="1" ht="13.8">
      <c r="A23" s="14" t="s">
        <v>94</v>
      </c>
      <c r="B23" s="15" t="s">
        <v>27</v>
      </c>
      <c r="C23" s="15" t="s">
        <v>64</v>
      </c>
      <c r="D23" s="16" t="s">
        <v>65</v>
      </c>
      <c r="E23" s="17" t="s">
        <v>95</v>
      </c>
      <c r="F23" s="15" t="s">
        <v>31</v>
      </c>
      <c r="G23" s="15" t="s">
        <v>32</v>
      </c>
      <c r="H23" s="15" t="s">
        <v>33</v>
      </c>
      <c r="I23" s="18" t="s">
        <v>57</v>
      </c>
      <c r="J23" s="19" t="s">
        <v>35</v>
      </c>
      <c r="K23" s="51" t="s">
        <v>36</v>
      </c>
      <c r="L23" s="20">
        <v>170335</v>
      </c>
      <c r="M23" s="20">
        <v>170880</v>
      </c>
      <c r="N23" s="20">
        <v>170907</v>
      </c>
      <c r="O23" s="20">
        <v>169750</v>
      </c>
      <c r="P23" s="20">
        <v>183667</v>
      </c>
      <c r="Q23" s="20">
        <v>197262</v>
      </c>
      <c r="R23" s="20"/>
      <c r="S23" s="21">
        <f t="shared" si="0"/>
        <v>1062801</v>
      </c>
      <c r="T23" s="21">
        <f t="shared" si="1"/>
        <v>177133.5</v>
      </c>
      <c r="U23" s="20">
        <v>154530</v>
      </c>
      <c r="V23" s="20">
        <v>154185</v>
      </c>
      <c r="W23" s="20">
        <v>154503</v>
      </c>
      <c r="X23" s="20">
        <v>154295</v>
      </c>
      <c r="Y23" s="20">
        <v>165734</v>
      </c>
      <c r="Z23" s="20">
        <v>185174</v>
      </c>
      <c r="AA23" s="20"/>
      <c r="AB23" s="21">
        <f t="shared" si="2"/>
        <v>968421</v>
      </c>
      <c r="AC23" s="21">
        <f t="shared" si="3"/>
        <v>161403.5</v>
      </c>
      <c r="AD23" s="22">
        <f t="shared" ref="AD23:AI23" si="11">AVERAGE(L23,U23)</f>
        <v>162432.5</v>
      </c>
      <c r="AE23" s="20">
        <f t="shared" si="11"/>
        <v>162532.5</v>
      </c>
      <c r="AF23" s="20">
        <f t="shared" si="11"/>
        <v>162705</v>
      </c>
      <c r="AG23" s="20">
        <f t="shared" si="11"/>
        <v>162022.5</v>
      </c>
      <c r="AH23" s="20">
        <f t="shared" si="11"/>
        <v>174700.5</v>
      </c>
      <c r="AI23" s="20">
        <f t="shared" si="11"/>
        <v>191218</v>
      </c>
      <c r="AJ23" s="23"/>
      <c r="AK23" s="24">
        <f t="shared" si="5"/>
        <v>1015611</v>
      </c>
      <c r="AL23" s="25">
        <f t="shared" si="6"/>
        <v>169268.5</v>
      </c>
      <c r="AN23" s="49" t="s">
        <v>62</v>
      </c>
      <c r="AO23" s="52" t="s">
        <v>62</v>
      </c>
    </row>
    <row r="24" spans="1:41" s="26" customFormat="1" ht="13.8">
      <c r="A24" s="14" t="s">
        <v>96</v>
      </c>
      <c r="B24" s="15" t="s">
        <v>27</v>
      </c>
      <c r="C24" s="15" t="s">
        <v>64</v>
      </c>
      <c r="D24" s="16" t="s">
        <v>65</v>
      </c>
      <c r="E24" s="17" t="s">
        <v>95</v>
      </c>
      <c r="F24" s="15" t="s">
        <v>31</v>
      </c>
      <c r="G24" s="15" t="s">
        <v>38</v>
      </c>
      <c r="H24" s="15" t="s">
        <v>33</v>
      </c>
      <c r="I24" s="18" t="s">
        <v>97</v>
      </c>
      <c r="J24" s="19" t="s">
        <v>35</v>
      </c>
      <c r="K24" s="16" t="s">
        <v>36</v>
      </c>
      <c r="L24" s="20">
        <v>156499</v>
      </c>
      <c r="M24" s="20">
        <v>156534</v>
      </c>
      <c r="N24" s="20">
        <v>156653</v>
      </c>
      <c r="O24" s="20">
        <v>157784</v>
      </c>
      <c r="P24" s="20">
        <v>162521</v>
      </c>
      <c r="Q24" s="20"/>
      <c r="R24" s="20">
        <v>169137</v>
      </c>
      <c r="S24" s="21">
        <f t="shared" si="0"/>
        <v>959128</v>
      </c>
      <c r="T24" s="21">
        <f t="shared" si="1"/>
        <v>159854.66666666666</v>
      </c>
      <c r="U24" s="20">
        <v>143897</v>
      </c>
      <c r="V24" s="20">
        <v>144232</v>
      </c>
      <c r="W24" s="20">
        <v>144731</v>
      </c>
      <c r="X24" s="20">
        <v>144857</v>
      </c>
      <c r="Y24" s="20">
        <v>147050</v>
      </c>
      <c r="AA24" s="20">
        <v>158146</v>
      </c>
      <c r="AB24" s="21">
        <f t="shared" si="2"/>
        <v>882913</v>
      </c>
      <c r="AC24" s="21">
        <f t="shared" si="3"/>
        <v>147152.16666666666</v>
      </c>
      <c r="AD24" s="22">
        <f>AVERAGE(L24,U24)</f>
        <v>150198</v>
      </c>
      <c r="AE24" s="20">
        <f>AVERAGE(M24,V24)</f>
        <v>150383</v>
      </c>
      <c r="AF24" s="20">
        <f>AVERAGE(N24,W24)</f>
        <v>150692</v>
      </c>
      <c r="AG24" s="20">
        <f>AVERAGE(O24,X24)</f>
        <v>151320.5</v>
      </c>
      <c r="AH24" s="20">
        <f>AVERAGE(P24,Y24)</f>
        <v>154785.5</v>
      </c>
      <c r="AI24" s="20"/>
      <c r="AJ24" s="23">
        <f>AVERAGE(R24,AA24)</f>
        <v>163641.5</v>
      </c>
      <c r="AK24" s="24">
        <f t="shared" si="5"/>
        <v>921020.5</v>
      </c>
      <c r="AL24" s="25">
        <f t="shared" si="6"/>
        <v>153503.41666666666</v>
      </c>
      <c r="AN24" s="27" t="s">
        <v>62</v>
      </c>
    </row>
    <row r="25" spans="1:41" s="43" customFormat="1">
      <c r="A25" s="14" t="s">
        <v>98</v>
      </c>
      <c r="B25" s="15" t="s">
        <v>27</v>
      </c>
      <c r="C25" s="15" t="s">
        <v>64</v>
      </c>
      <c r="D25" s="16" t="s">
        <v>65</v>
      </c>
      <c r="E25" s="17" t="s">
        <v>99</v>
      </c>
      <c r="F25" s="15" t="s">
        <v>53</v>
      </c>
      <c r="G25" s="15" t="s">
        <v>32</v>
      </c>
      <c r="H25" s="15" t="s">
        <v>33</v>
      </c>
      <c r="I25" s="18" t="s">
        <v>100</v>
      </c>
      <c r="J25" s="19" t="s">
        <v>72</v>
      </c>
      <c r="K25" s="16" t="s">
        <v>36</v>
      </c>
      <c r="L25" s="20"/>
      <c r="M25" s="20">
        <v>57863</v>
      </c>
      <c r="N25" s="20">
        <v>57982</v>
      </c>
      <c r="O25" s="20">
        <v>58143</v>
      </c>
      <c r="P25" s="20">
        <v>64633</v>
      </c>
      <c r="Q25" s="20">
        <v>57750</v>
      </c>
      <c r="R25" s="20">
        <v>57654</v>
      </c>
      <c r="S25" s="21">
        <f t="shared" si="0"/>
        <v>354025</v>
      </c>
      <c r="T25" s="21">
        <f t="shared" si="1"/>
        <v>47724.2</v>
      </c>
      <c r="U25" s="20"/>
      <c r="V25" s="20">
        <v>57092</v>
      </c>
      <c r="W25" s="20">
        <v>57165</v>
      </c>
      <c r="X25" s="20">
        <v>57417</v>
      </c>
      <c r="Y25" s="20">
        <v>63504</v>
      </c>
      <c r="Z25" s="20">
        <v>57922</v>
      </c>
      <c r="AA25" s="20">
        <v>57632</v>
      </c>
      <c r="AB25" s="21">
        <f t="shared" si="2"/>
        <v>350732</v>
      </c>
      <c r="AC25" s="21">
        <f t="shared" si="3"/>
        <v>47035.6</v>
      </c>
      <c r="AD25" s="22"/>
      <c r="AE25" s="20">
        <f t="shared" ref="AE25:AI26" si="12">AVERAGE(M25,V25)</f>
        <v>57477.5</v>
      </c>
      <c r="AF25" s="20">
        <f t="shared" si="12"/>
        <v>57573.5</v>
      </c>
      <c r="AG25" s="20">
        <f t="shared" si="12"/>
        <v>57780</v>
      </c>
      <c r="AH25" s="20">
        <f t="shared" si="12"/>
        <v>64068.5</v>
      </c>
      <c r="AI25" s="20">
        <f t="shared" si="12"/>
        <v>57836</v>
      </c>
      <c r="AJ25" s="23">
        <f>AVERAGE(R25,AA25)</f>
        <v>57643</v>
      </c>
      <c r="AK25" s="24">
        <f t="shared" si="5"/>
        <v>352378.5</v>
      </c>
      <c r="AL25" s="25">
        <f>IF($I25="T-Su",(AE25+AF25+AG25+AH25+AI25+AJ25)/6,IF($I25="M-Su",(AD25+AE25+AF25+AG25+AH25+AI25+AJ25)/7,IF($I25="Su-F",(AD25+AE25+AF25+AG25+AH25+AJ25)/6,IF($I25="M-Sa",(AD25+AE25+AF25+AG25+AH25+AI25)/6,IF($I25="T-Sa",(AE25+AF25+AG25+AH25+AI25)/5,(AD25+AE25+AF25+AG25+AH25)/5)))))</f>
        <v>58729.75</v>
      </c>
      <c r="AM25" s="26"/>
      <c r="AN25" s="27"/>
      <c r="AO25" s="26"/>
    </row>
    <row r="26" spans="1:41" s="28" customFormat="1" ht="13.8">
      <c r="A26" s="14" t="s">
        <v>101</v>
      </c>
      <c r="B26" s="15" t="s">
        <v>27</v>
      </c>
      <c r="C26" s="15" t="s">
        <v>28</v>
      </c>
      <c r="D26" s="16" t="s">
        <v>102</v>
      </c>
      <c r="E26" s="17" t="s">
        <v>103</v>
      </c>
      <c r="F26" s="15" t="s">
        <v>46</v>
      </c>
      <c r="G26" s="15" t="s">
        <v>32</v>
      </c>
      <c r="H26" s="15" t="s">
        <v>47</v>
      </c>
      <c r="I26" s="18" t="s">
        <v>34</v>
      </c>
      <c r="J26" s="19" t="s">
        <v>104</v>
      </c>
      <c r="K26" s="16" t="s">
        <v>36</v>
      </c>
      <c r="L26" s="20">
        <v>13087</v>
      </c>
      <c r="M26" s="20">
        <v>13087</v>
      </c>
      <c r="N26" s="20">
        <v>13087</v>
      </c>
      <c r="O26" s="20">
        <v>13087</v>
      </c>
      <c r="P26" s="20">
        <v>13087</v>
      </c>
      <c r="Q26" s="20">
        <v>14019</v>
      </c>
      <c r="R26" s="20">
        <v>26562</v>
      </c>
      <c r="S26" s="21">
        <f t="shared" si="0"/>
        <v>106016</v>
      </c>
      <c r="T26" s="21">
        <f t="shared" si="1"/>
        <v>15145.142857142857</v>
      </c>
      <c r="U26" s="20">
        <v>12317</v>
      </c>
      <c r="V26" s="20">
        <v>12317</v>
      </c>
      <c r="W26" s="20">
        <v>12317</v>
      </c>
      <c r="X26" s="20">
        <v>12317</v>
      </c>
      <c r="Y26" s="20">
        <v>12317</v>
      </c>
      <c r="Z26" s="20">
        <v>13946</v>
      </c>
      <c r="AA26" s="20">
        <v>26122</v>
      </c>
      <c r="AB26" s="21">
        <f t="shared" si="2"/>
        <v>101653</v>
      </c>
      <c r="AC26" s="21">
        <f t="shared" si="3"/>
        <v>14521.857142857143</v>
      </c>
      <c r="AD26" s="22">
        <f>AVERAGE(L26,U26)</f>
        <v>12702</v>
      </c>
      <c r="AE26" s="20">
        <f t="shared" si="12"/>
        <v>12702</v>
      </c>
      <c r="AF26" s="20">
        <f t="shared" si="12"/>
        <v>12702</v>
      </c>
      <c r="AG26" s="20">
        <f t="shared" si="12"/>
        <v>12702</v>
      </c>
      <c r="AH26" s="20">
        <f t="shared" si="12"/>
        <v>12702</v>
      </c>
      <c r="AI26" s="20">
        <f t="shared" si="12"/>
        <v>13982.5</v>
      </c>
      <c r="AJ26" s="23">
        <f>AVERAGE(R26,AA26)</f>
        <v>26342</v>
      </c>
      <c r="AK26" s="24">
        <f t="shared" si="5"/>
        <v>103834.5</v>
      </c>
      <c r="AL26" s="25">
        <f t="shared" si="6"/>
        <v>14833.5</v>
      </c>
      <c r="AM26" s="26"/>
      <c r="AN26" s="27"/>
      <c r="AO26" s="26"/>
    </row>
    <row r="27" spans="1:41" s="26" customFormat="1" ht="13.8">
      <c r="A27" s="48" t="s">
        <v>105</v>
      </c>
      <c r="B27" s="31" t="s">
        <v>27</v>
      </c>
      <c r="C27" s="31" t="s">
        <v>28</v>
      </c>
      <c r="D27" s="32" t="s">
        <v>102</v>
      </c>
      <c r="E27" s="33" t="s">
        <v>106</v>
      </c>
      <c r="F27" s="31" t="s">
        <v>67</v>
      </c>
      <c r="G27" s="31" t="s">
        <v>32</v>
      </c>
      <c r="H27" s="31" t="s">
        <v>47</v>
      </c>
      <c r="I27" s="34" t="s">
        <v>107</v>
      </c>
      <c r="J27" s="35" t="s">
        <v>39</v>
      </c>
      <c r="K27" s="32" t="s">
        <v>36</v>
      </c>
      <c r="L27" s="38">
        <v>1967</v>
      </c>
      <c r="M27" s="38">
        <v>1967</v>
      </c>
      <c r="N27" s="38"/>
      <c r="O27" s="38">
        <v>1967</v>
      </c>
      <c r="P27" s="38">
        <v>1967</v>
      </c>
      <c r="Q27" s="38"/>
      <c r="R27" s="38"/>
      <c r="S27" s="37">
        <f t="shared" si="0"/>
        <v>7868</v>
      </c>
      <c r="T27" s="37">
        <f>(L27+M27+N27+O27+P27)/4</f>
        <v>1967</v>
      </c>
      <c r="U27" s="36"/>
      <c r="V27" s="36"/>
      <c r="W27" s="36"/>
      <c r="X27" s="36"/>
      <c r="Y27" s="36"/>
      <c r="Z27" s="36"/>
      <c r="AA27" s="36"/>
      <c r="AB27" s="37">
        <f t="shared" si="2"/>
        <v>0</v>
      </c>
      <c r="AC27" s="37">
        <f t="shared" si="3"/>
        <v>0</v>
      </c>
      <c r="AD27" s="39">
        <f>AVERAGE(L27,U27)</f>
        <v>1967</v>
      </c>
      <c r="AE27" s="38">
        <f>AVERAGE(M27,V27)</f>
        <v>1967</v>
      </c>
      <c r="AF27" s="38"/>
      <c r="AG27" s="38">
        <f>AVERAGE(O27,X27)</f>
        <v>1967</v>
      </c>
      <c r="AH27" s="38">
        <f>AVERAGE(P27,Y27)</f>
        <v>1967</v>
      </c>
      <c r="AI27" s="38"/>
      <c r="AJ27" s="40"/>
      <c r="AK27" s="41">
        <f t="shared" si="5"/>
        <v>7868</v>
      </c>
      <c r="AL27" s="42">
        <f>IF($I27="T-F",(AD27+AE27+AF27+AG27+AH27+AI27+AJ27)/4)</f>
        <v>1967</v>
      </c>
      <c r="AN27" s="27"/>
    </row>
    <row r="28" spans="1:41" s="26" customFormat="1" ht="13.8">
      <c r="A28" s="14" t="s">
        <v>108</v>
      </c>
      <c r="B28" s="15" t="s">
        <v>27</v>
      </c>
      <c r="C28" s="15" t="s">
        <v>28</v>
      </c>
      <c r="D28" s="16" t="s">
        <v>102</v>
      </c>
      <c r="E28" s="17" t="s">
        <v>109</v>
      </c>
      <c r="F28" s="15" t="s">
        <v>110</v>
      </c>
      <c r="G28" s="15" t="s">
        <v>32</v>
      </c>
      <c r="H28" s="15" t="s">
        <v>33</v>
      </c>
      <c r="I28" s="18" t="s">
        <v>57</v>
      </c>
      <c r="J28" s="19" t="s">
        <v>104</v>
      </c>
      <c r="K28" s="16" t="s">
        <v>36</v>
      </c>
      <c r="L28" s="20">
        <v>113046</v>
      </c>
      <c r="M28" s="20">
        <v>118539</v>
      </c>
      <c r="N28" s="20">
        <v>114688</v>
      </c>
      <c r="O28" s="20">
        <v>115222</v>
      </c>
      <c r="P28" s="20">
        <v>117645</v>
      </c>
      <c r="Q28" s="20">
        <v>152787</v>
      </c>
      <c r="R28" s="20"/>
      <c r="S28" s="21">
        <f t="shared" si="0"/>
        <v>731927</v>
      </c>
      <c r="T28" s="21">
        <f t="shared" ref="T28:T91" si="13">IF($I28="M-Su",(L28+M28+N28+O28+P28+Q28+R28)/7,IF($I28="Su-F",(L28+M28+N28+O28+P28+R28)/6,IF($I28="M-Sa",(L28+M28+N28+O28+P28+Q28)/6,IF($I28="T-Sa",(M28+N28+O28+P28+Q28)/5,(L28+M28+N28+O28+P28)/5))))</f>
        <v>121987.83333333333</v>
      </c>
      <c r="U28" s="20">
        <v>104860</v>
      </c>
      <c r="V28" s="20">
        <v>111209</v>
      </c>
      <c r="W28" s="20">
        <v>106047</v>
      </c>
      <c r="X28" s="20">
        <v>107312</v>
      </c>
      <c r="Y28" s="20">
        <v>108361</v>
      </c>
      <c r="Z28" s="20">
        <v>145237</v>
      </c>
      <c r="AA28" s="20"/>
      <c r="AB28" s="21">
        <f t="shared" si="2"/>
        <v>683026</v>
      </c>
      <c r="AC28" s="21">
        <f t="shared" si="3"/>
        <v>113837.66666666667</v>
      </c>
      <c r="AD28" s="22">
        <f>AVERAGE(L28,U28)</f>
        <v>108953</v>
      </c>
      <c r="AE28" s="20">
        <f>AVERAGE(M28,V28)</f>
        <v>114874</v>
      </c>
      <c r="AF28" s="20">
        <f>AVERAGE(N28,W28)</f>
        <v>110367.5</v>
      </c>
      <c r="AG28" s="20">
        <f>AVERAGE(O28,X28)</f>
        <v>111267</v>
      </c>
      <c r="AH28" s="20">
        <f>AVERAGE(P28,Y28)</f>
        <v>113003</v>
      </c>
      <c r="AI28" s="20">
        <f>AVERAGE(Q28,Z28)</f>
        <v>149012</v>
      </c>
      <c r="AJ28" s="23"/>
      <c r="AK28" s="24">
        <f t="shared" si="5"/>
        <v>707476.5</v>
      </c>
      <c r="AL28" s="25">
        <f t="shared" ref="AL28:AL45" si="14">IF($I28="M-Su",(AD28+AE28+AF28+AG28+AH28+AI28+AJ28)/7,IF($I28="Su-F",(AD28+AE28+AF28+AG28+AH28+AJ28)/6,IF($I28="M-Sa",(AD28+AE28+AF28+AG28+AH28+AI28)/6,IF($I28="T-Sa",(AE28+AF28+AG28+AH28+AI28)/5,(AD28+AE28+AF28+AG28+AH28)/5))))</f>
        <v>117912.75</v>
      </c>
      <c r="AN28" s="27"/>
    </row>
    <row r="29" spans="1:41" s="26" customFormat="1" ht="13.8">
      <c r="A29" s="14" t="s">
        <v>111</v>
      </c>
      <c r="B29" s="15" t="s">
        <v>27</v>
      </c>
      <c r="C29" s="15" t="s">
        <v>28</v>
      </c>
      <c r="D29" s="16" t="s">
        <v>102</v>
      </c>
      <c r="E29" s="17" t="s">
        <v>109</v>
      </c>
      <c r="F29" s="15" t="s">
        <v>110</v>
      </c>
      <c r="G29" s="15" t="s">
        <v>38</v>
      </c>
      <c r="H29" s="15" t="s">
        <v>33</v>
      </c>
      <c r="I29" s="18" t="s">
        <v>34</v>
      </c>
      <c r="J29" s="19" t="s">
        <v>39</v>
      </c>
      <c r="K29" s="16" t="s">
        <v>40</v>
      </c>
      <c r="L29" s="20"/>
      <c r="M29" s="20"/>
      <c r="N29" s="20"/>
      <c r="O29" s="20"/>
      <c r="P29" s="20"/>
      <c r="Q29" s="20"/>
      <c r="R29" s="20"/>
      <c r="S29" s="21">
        <f t="shared" si="0"/>
        <v>0</v>
      </c>
      <c r="T29" s="21">
        <f t="shared" si="13"/>
        <v>0</v>
      </c>
      <c r="U29" s="20"/>
      <c r="V29" s="20"/>
      <c r="W29" s="20"/>
      <c r="X29" s="20"/>
      <c r="Y29" s="20"/>
      <c r="Z29" s="20"/>
      <c r="AA29" s="20"/>
      <c r="AB29" s="21">
        <f t="shared" si="2"/>
        <v>0</v>
      </c>
      <c r="AC29" s="21">
        <f t="shared" si="3"/>
        <v>0</v>
      </c>
      <c r="AD29" s="22">
        <v>58250</v>
      </c>
      <c r="AE29" s="20">
        <v>58520</v>
      </c>
      <c r="AF29" s="20">
        <v>58520</v>
      </c>
      <c r="AG29" s="20">
        <v>58520</v>
      </c>
      <c r="AH29" s="20">
        <v>58520</v>
      </c>
      <c r="AI29" s="20">
        <v>50884</v>
      </c>
      <c r="AJ29" s="23">
        <v>52388</v>
      </c>
      <c r="AK29" s="24">
        <f t="shared" si="5"/>
        <v>395602</v>
      </c>
      <c r="AL29" s="25">
        <f t="shared" si="14"/>
        <v>56514.571428571428</v>
      </c>
      <c r="AN29" s="27"/>
    </row>
    <row r="30" spans="1:41" s="28" customFormat="1" ht="13.8">
      <c r="A30" s="14" t="s">
        <v>112</v>
      </c>
      <c r="B30" s="15" t="s">
        <v>113</v>
      </c>
      <c r="C30" s="15" t="s">
        <v>114</v>
      </c>
      <c r="D30" s="16" t="s">
        <v>115</v>
      </c>
      <c r="E30" s="17" t="s">
        <v>116</v>
      </c>
      <c r="F30" s="15" t="s">
        <v>67</v>
      </c>
      <c r="G30" s="15" t="s">
        <v>38</v>
      </c>
      <c r="H30" s="15" t="s">
        <v>33</v>
      </c>
      <c r="I30" s="18" t="s">
        <v>57</v>
      </c>
      <c r="J30" s="19" t="s">
        <v>117</v>
      </c>
      <c r="K30" s="16" t="s">
        <v>68</v>
      </c>
      <c r="L30" s="20"/>
      <c r="M30" s="20"/>
      <c r="N30" s="20"/>
      <c r="O30" s="20"/>
      <c r="P30" s="20"/>
      <c r="Q30" s="20"/>
      <c r="R30" s="20"/>
      <c r="S30" s="21">
        <f t="shared" si="0"/>
        <v>0</v>
      </c>
      <c r="T30" s="21">
        <f t="shared" si="13"/>
        <v>0</v>
      </c>
      <c r="U30" s="20"/>
      <c r="V30" s="20"/>
      <c r="W30" s="20"/>
      <c r="X30" s="20"/>
      <c r="Y30" s="20"/>
      <c r="Z30" s="20"/>
      <c r="AA30" s="20"/>
      <c r="AB30" s="21">
        <f t="shared" si="2"/>
        <v>0</v>
      </c>
      <c r="AC30" s="21">
        <f t="shared" si="3"/>
        <v>0</v>
      </c>
      <c r="AD30" s="22">
        <v>16800</v>
      </c>
      <c r="AE30" s="20">
        <v>16800</v>
      </c>
      <c r="AF30" s="20">
        <v>16800</v>
      </c>
      <c r="AG30" s="20">
        <v>16800</v>
      </c>
      <c r="AH30" s="20">
        <v>16800</v>
      </c>
      <c r="AI30" s="20">
        <v>16800</v>
      </c>
      <c r="AJ30" s="23"/>
      <c r="AK30" s="24">
        <f t="shared" si="5"/>
        <v>100800</v>
      </c>
      <c r="AL30" s="25">
        <f t="shared" si="14"/>
        <v>16800</v>
      </c>
      <c r="AN30" s="29" t="s">
        <v>118</v>
      </c>
    </row>
    <row r="31" spans="1:41" s="26" customFormat="1" ht="13.8">
      <c r="A31" s="14" t="s">
        <v>119</v>
      </c>
      <c r="B31" s="15" t="s">
        <v>27</v>
      </c>
      <c r="C31" s="15" t="s">
        <v>114</v>
      </c>
      <c r="D31" s="16" t="s">
        <v>115</v>
      </c>
      <c r="E31" s="17" t="s">
        <v>120</v>
      </c>
      <c r="F31" s="15" t="s">
        <v>46</v>
      </c>
      <c r="G31" s="15" t="s">
        <v>32</v>
      </c>
      <c r="H31" s="15" t="s">
        <v>47</v>
      </c>
      <c r="I31" s="18" t="s">
        <v>57</v>
      </c>
      <c r="J31" s="19" t="s">
        <v>121</v>
      </c>
      <c r="K31" s="16" t="s">
        <v>36</v>
      </c>
      <c r="L31" s="20">
        <v>19858</v>
      </c>
      <c r="M31" s="20">
        <v>19858</v>
      </c>
      <c r="N31" s="20">
        <v>19858</v>
      </c>
      <c r="O31" s="20">
        <v>19858</v>
      </c>
      <c r="P31" s="20">
        <v>19858</v>
      </c>
      <c r="Q31" s="20">
        <v>20110</v>
      </c>
      <c r="R31" s="20"/>
      <c r="S31" s="21">
        <f t="shared" si="0"/>
        <v>119400</v>
      </c>
      <c r="T31" s="21">
        <f t="shared" si="13"/>
        <v>19900</v>
      </c>
      <c r="U31" s="20">
        <v>18889</v>
      </c>
      <c r="V31" s="20">
        <v>18889</v>
      </c>
      <c r="W31" s="20">
        <v>18889</v>
      </c>
      <c r="X31" s="20">
        <v>18889</v>
      </c>
      <c r="Y31" s="20">
        <v>18889</v>
      </c>
      <c r="Z31" s="20">
        <v>19344</v>
      </c>
      <c r="AA31" s="20"/>
      <c r="AB31" s="21">
        <f t="shared" si="2"/>
        <v>113789</v>
      </c>
      <c r="AC31" s="21">
        <f t="shared" si="3"/>
        <v>18964.833333333332</v>
      </c>
      <c r="AD31" s="22">
        <f t="shared" ref="AD31:AI33" si="15">AVERAGE(L31,U31)</f>
        <v>19373.5</v>
      </c>
      <c r="AE31" s="20">
        <f t="shared" si="15"/>
        <v>19373.5</v>
      </c>
      <c r="AF31" s="20">
        <f t="shared" si="15"/>
        <v>19373.5</v>
      </c>
      <c r="AG31" s="20">
        <f t="shared" si="15"/>
        <v>19373.5</v>
      </c>
      <c r="AH31" s="20">
        <f t="shared" si="15"/>
        <v>19373.5</v>
      </c>
      <c r="AI31" s="20">
        <f t="shared" si="15"/>
        <v>19727</v>
      </c>
      <c r="AJ31" s="23"/>
      <c r="AK31" s="24">
        <f t="shared" si="5"/>
        <v>116594.5</v>
      </c>
      <c r="AL31" s="25">
        <f t="shared" si="14"/>
        <v>19432.416666666668</v>
      </c>
      <c r="AM31" s="53" t="s">
        <v>62</v>
      </c>
      <c r="AN31" s="54" t="s">
        <v>62</v>
      </c>
      <c r="AO31" s="53" t="s">
        <v>62</v>
      </c>
    </row>
    <row r="32" spans="1:41" s="26" customFormat="1" ht="13.8">
      <c r="A32" s="14" t="s">
        <v>122</v>
      </c>
      <c r="B32" s="15" t="s">
        <v>27</v>
      </c>
      <c r="C32" s="15" t="s">
        <v>114</v>
      </c>
      <c r="D32" s="16" t="s">
        <v>115</v>
      </c>
      <c r="E32" s="17" t="s">
        <v>123</v>
      </c>
      <c r="F32" s="15" t="s">
        <v>53</v>
      </c>
      <c r="G32" s="15" t="s">
        <v>32</v>
      </c>
      <c r="H32" s="15" t="s">
        <v>33</v>
      </c>
      <c r="I32" s="18" t="s">
        <v>57</v>
      </c>
      <c r="J32" s="19" t="s">
        <v>121</v>
      </c>
      <c r="K32" s="16" t="s">
        <v>36</v>
      </c>
      <c r="L32" s="20">
        <v>34231</v>
      </c>
      <c r="M32" s="20">
        <v>34231</v>
      </c>
      <c r="N32" s="20">
        <v>34231</v>
      </c>
      <c r="O32" s="20">
        <v>34231</v>
      </c>
      <c r="P32" s="20">
        <v>34231</v>
      </c>
      <c r="Q32" s="20">
        <v>36358</v>
      </c>
      <c r="R32" s="20"/>
      <c r="S32" s="21">
        <f t="shared" si="0"/>
        <v>207513</v>
      </c>
      <c r="T32" s="21">
        <f t="shared" si="13"/>
        <v>34585.5</v>
      </c>
      <c r="U32" s="20">
        <v>33141</v>
      </c>
      <c r="V32" s="20">
        <v>33141</v>
      </c>
      <c r="W32" s="20">
        <v>33141</v>
      </c>
      <c r="X32" s="20">
        <v>33141</v>
      </c>
      <c r="Y32" s="20">
        <v>33141</v>
      </c>
      <c r="Z32" s="20">
        <v>35575</v>
      </c>
      <c r="AA32" s="20"/>
      <c r="AB32" s="21">
        <f t="shared" si="2"/>
        <v>201280</v>
      </c>
      <c r="AC32" s="21">
        <f t="shared" si="3"/>
        <v>33546.666666666664</v>
      </c>
      <c r="AD32" s="22">
        <f t="shared" si="15"/>
        <v>33686</v>
      </c>
      <c r="AE32" s="20">
        <f t="shared" si="15"/>
        <v>33686</v>
      </c>
      <c r="AF32" s="20">
        <f t="shared" si="15"/>
        <v>33686</v>
      </c>
      <c r="AG32" s="20">
        <f t="shared" si="15"/>
        <v>33686</v>
      </c>
      <c r="AH32" s="20">
        <f t="shared" si="15"/>
        <v>33686</v>
      </c>
      <c r="AI32" s="20">
        <f t="shared" si="15"/>
        <v>35966.5</v>
      </c>
      <c r="AJ32" s="23"/>
      <c r="AK32" s="24">
        <f t="shared" si="5"/>
        <v>204396.5</v>
      </c>
      <c r="AL32" s="25">
        <f t="shared" si="14"/>
        <v>34066.083333333336</v>
      </c>
      <c r="AN32" s="27"/>
    </row>
    <row r="33" spans="1:41" s="28" customFormat="1" ht="13.8">
      <c r="A33" s="14" t="s">
        <v>124</v>
      </c>
      <c r="B33" s="15" t="s">
        <v>27</v>
      </c>
      <c r="C33" s="15" t="s">
        <v>114</v>
      </c>
      <c r="D33" s="16" t="s">
        <v>115</v>
      </c>
      <c r="E33" s="17" t="s">
        <v>125</v>
      </c>
      <c r="F33" s="15" t="s">
        <v>53</v>
      </c>
      <c r="G33" s="15" t="s">
        <v>32</v>
      </c>
      <c r="H33" s="15" t="s">
        <v>33</v>
      </c>
      <c r="I33" s="18" t="s">
        <v>57</v>
      </c>
      <c r="J33" s="19" t="s">
        <v>121</v>
      </c>
      <c r="K33" s="16" t="s">
        <v>36</v>
      </c>
      <c r="L33" s="20">
        <v>31520</v>
      </c>
      <c r="M33" s="20">
        <v>31520</v>
      </c>
      <c r="N33" s="20">
        <v>31520</v>
      </c>
      <c r="O33" s="20">
        <v>31520</v>
      </c>
      <c r="P33" s="20">
        <v>31520</v>
      </c>
      <c r="Q33" s="20">
        <v>33088</v>
      </c>
      <c r="R33" s="20"/>
      <c r="S33" s="21">
        <f t="shared" si="0"/>
        <v>190688</v>
      </c>
      <c r="T33" s="21">
        <f t="shared" si="13"/>
        <v>31781.333333333332</v>
      </c>
      <c r="U33" s="20">
        <v>30440</v>
      </c>
      <c r="V33" s="20">
        <v>30440</v>
      </c>
      <c r="W33" s="20">
        <v>30440</v>
      </c>
      <c r="X33" s="20">
        <v>30440</v>
      </c>
      <c r="Y33" s="20">
        <v>30440</v>
      </c>
      <c r="Z33" s="20">
        <v>32253</v>
      </c>
      <c r="AA33" s="20"/>
      <c r="AB33" s="21">
        <f t="shared" si="2"/>
        <v>184453</v>
      </c>
      <c r="AC33" s="21">
        <f t="shared" si="3"/>
        <v>30742.166666666668</v>
      </c>
      <c r="AD33" s="22">
        <f t="shared" si="15"/>
        <v>30980</v>
      </c>
      <c r="AE33" s="20">
        <f t="shared" si="15"/>
        <v>30980</v>
      </c>
      <c r="AF33" s="20">
        <f t="shared" si="15"/>
        <v>30980</v>
      </c>
      <c r="AG33" s="20">
        <f t="shared" si="15"/>
        <v>30980</v>
      </c>
      <c r="AH33" s="20">
        <f t="shared" si="15"/>
        <v>30980</v>
      </c>
      <c r="AI33" s="20">
        <f t="shared" si="15"/>
        <v>32670.5</v>
      </c>
      <c r="AJ33" s="23"/>
      <c r="AK33" s="24">
        <f t="shared" si="5"/>
        <v>187570.5</v>
      </c>
      <c r="AL33" s="25">
        <f t="shared" si="14"/>
        <v>31261.75</v>
      </c>
      <c r="AN33" s="29" t="s">
        <v>118</v>
      </c>
    </row>
    <row r="34" spans="1:41" s="26" customFormat="1" ht="13.8">
      <c r="A34" s="14" t="s">
        <v>126</v>
      </c>
      <c r="B34" s="15" t="s">
        <v>27</v>
      </c>
      <c r="C34" s="15" t="s">
        <v>114</v>
      </c>
      <c r="D34" s="16" t="s">
        <v>127</v>
      </c>
      <c r="E34" s="17" t="s">
        <v>128</v>
      </c>
      <c r="F34" s="15" t="s">
        <v>67</v>
      </c>
      <c r="G34" s="15" t="s">
        <v>32</v>
      </c>
      <c r="H34" s="15" t="s">
        <v>33</v>
      </c>
      <c r="I34" s="18" t="s">
        <v>57</v>
      </c>
      <c r="J34" s="19" t="s">
        <v>129</v>
      </c>
      <c r="K34" s="16" t="s">
        <v>40</v>
      </c>
      <c r="L34" s="20"/>
      <c r="M34" s="20"/>
      <c r="N34" s="20"/>
      <c r="O34" s="20"/>
      <c r="P34" s="20"/>
      <c r="Q34" s="20"/>
      <c r="R34" s="20"/>
      <c r="S34" s="21">
        <f t="shared" si="0"/>
        <v>0</v>
      </c>
      <c r="T34" s="21">
        <f t="shared" si="13"/>
        <v>0</v>
      </c>
      <c r="U34" s="20"/>
      <c r="V34" s="20"/>
      <c r="W34" s="20"/>
      <c r="X34" s="20"/>
      <c r="Y34" s="20"/>
      <c r="Z34" s="20"/>
      <c r="AA34" s="20"/>
      <c r="AB34" s="21">
        <f t="shared" si="2"/>
        <v>0</v>
      </c>
      <c r="AC34" s="21">
        <f t="shared" si="3"/>
        <v>0</v>
      </c>
      <c r="AD34" s="22">
        <v>6056</v>
      </c>
      <c r="AE34" s="20">
        <v>6056</v>
      </c>
      <c r="AF34" s="20">
        <v>6056</v>
      </c>
      <c r="AG34" s="20">
        <v>6056</v>
      </c>
      <c r="AH34" s="20">
        <v>6056</v>
      </c>
      <c r="AI34" s="20">
        <v>6673</v>
      </c>
      <c r="AJ34" s="23"/>
      <c r="AK34" s="24">
        <f t="shared" si="5"/>
        <v>36953</v>
      </c>
      <c r="AL34" s="25">
        <f t="shared" si="14"/>
        <v>6158.833333333333</v>
      </c>
      <c r="AN34" s="27"/>
    </row>
    <row r="35" spans="1:41" s="28" customFormat="1" ht="13.8">
      <c r="A35" s="14" t="s">
        <v>130</v>
      </c>
      <c r="B35" s="15" t="s">
        <v>27</v>
      </c>
      <c r="C35" s="15" t="s">
        <v>114</v>
      </c>
      <c r="D35" s="16" t="s">
        <v>127</v>
      </c>
      <c r="E35" s="17" t="s">
        <v>131</v>
      </c>
      <c r="F35" s="15" t="s">
        <v>53</v>
      </c>
      <c r="G35" s="15" t="s">
        <v>32</v>
      </c>
      <c r="H35" s="15" t="s">
        <v>47</v>
      </c>
      <c r="I35" s="18" t="s">
        <v>34</v>
      </c>
      <c r="J35" s="19" t="s">
        <v>129</v>
      </c>
      <c r="K35" s="16" t="s">
        <v>40</v>
      </c>
      <c r="L35" s="20"/>
      <c r="M35" s="20"/>
      <c r="N35" s="20"/>
      <c r="O35" s="20"/>
      <c r="P35" s="20"/>
      <c r="Q35" s="20"/>
      <c r="R35" s="20"/>
      <c r="S35" s="21">
        <f t="shared" si="0"/>
        <v>0</v>
      </c>
      <c r="T35" s="21">
        <f t="shared" si="13"/>
        <v>0</v>
      </c>
      <c r="U35" s="20"/>
      <c r="V35" s="20"/>
      <c r="W35" s="20"/>
      <c r="X35" s="20"/>
      <c r="Y35" s="20"/>
      <c r="Z35" s="20"/>
      <c r="AA35" s="20"/>
      <c r="AB35" s="21">
        <f t="shared" si="2"/>
        <v>0</v>
      </c>
      <c r="AC35" s="21">
        <f t="shared" si="3"/>
        <v>0</v>
      </c>
      <c r="AD35" s="22">
        <v>27945</v>
      </c>
      <c r="AE35" s="20">
        <v>27945</v>
      </c>
      <c r="AF35" s="20">
        <v>27945</v>
      </c>
      <c r="AG35" s="20">
        <v>27945</v>
      </c>
      <c r="AH35" s="20">
        <v>27945</v>
      </c>
      <c r="AI35" s="20">
        <v>40360</v>
      </c>
      <c r="AJ35" s="23"/>
      <c r="AK35" s="24">
        <f t="shared" ref="AK35:AK97" si="16">SUM(AD35:AJ35)</f>
        <v>180085</v>
      </c>
      <c r="AL35" s="25">
        <f t="shared" si="14"/>
        <v>25726.428571428572</v>
      </c>
      <c r="AN35" s="29" t="s">
        <v>118</v>
      </c>
    </row>
    <row r="36" spans="1:41" s="55" customFormat="1" ht="13.8">
      <c r="A36" s="48" t="s">
        <v>132</v>
      </c>
      <c r="B36" s="31" t="s">
        <v>27</v>
      </c>
      <c r="C36" s="31" t="s">
        <v>114</v>
      </c>
      <c r="D36" s="32" t="s">
        <v>133</v>
      </c>
      <c r="E36" s="33" t="s">
        <v>134</v>
      </c>
      <c r="F36" s="31" t="s">
        <v>67</v>
      </c>
      <c r="G36" s="31" t="s">
        <v>38</v>
      </c>
      <c r="H36" s="31" t="s">
        <v>33</v>
      </c>
      <c r="I36" s="34" t="s">
        <v>48</v>
      </c>
      <c r="J36" s="35" t="s">
        <v>129</v>
      </c>
      <c r="K36" s="32" t="s">
        <v>77</v>
      </c>
      <c r="L36" s="38"/>
      <c r="M36" s="38"/>
      <c r="N36" s="38"/>
      <c r="O36" s="38"/>
      <c r="P36" s="38"/>
      <c r="Q36" s="38"/>
      <c r="R36" s="38"/>
      <c r="S36" s="37">
        <f t="shared" si="0"/>
        <v>0</v>
      </c>
      <c r="T36" s="37">
        <f t="shared" si="13"/>
        <v>0</v>
      </c>
      <c r="U36" s="38"/>
      <c r="V36" s="38"/>
      <c r="W36" s="38"/>
      <c r="X36" s="38"/>
      <c r="Y36" s="38"/>
      <c r="Z36" s="38"/>
      <c r="AA36" s="38"/>
      <c r="AB36" s="37">
        <f t="shared" si="2"/>
        <v>0</v>
      </c>
      <c r="AC36" s="37">
        <f t="shared" si="3"/>
        <v>0</v>
      </c>
      <c r="AD36" s="39">
        <v>2583</v>
      </c>
      <c r="AE36" s="38">
        <v>2617</v>
      </c>
      <c r="AF36" s="38">
        <v>2634</v>
      </c>
      <c r="AG36" s="38">
        <v>2632</v>
      </c>
      <c r="AH36" s="38">
        <v>2645</v>
      </c>
      <c r="AI36" s="38"/>
      <c r="AJ36" s="40"/>
      <c r="AK36" s="41">
        <f t="shared" si="16"/>
        <v>13111</v>
      </c>
      <c r="AL36" s="42">
        <f t="shared" si="14"/>
        <v>2622.2</v>
      </c>
      <c r="AM36" s="26"/>
      <c r="AN36" s="27"/>
      <c r="AO36" s="26"/>
    </row>
    <row r="37" spans="1:41" s="55" customFormat="1" ht="13.8">
      <c r="A37" s="14" t="s">
        <v>135</v>
      </c>
      <c r="B37" s="15" t="s">
        <v>27</v>
      </c>
      <c r="C37" s="15" t="s">
        <v>114</v>
      </c>
      <c r="D37" s="16" t="s">
        <v>133</v>
      </c>
      <c r="E37" s="17" t="s">
        <v>136</v>
      </c>
      <c r="F37" s="15" t="s">
        <v>53</v>
      </c>
      <c r="G37" s="15" t="s">
        <v>32</v>
      </c>
      <c r="H37" s="15" t="s">
        <v>33</v>
      </c>
      <c r="I37" s="18" t="s">
        <v>34</v>
      </c>
      <c r="J37" s="19" t="s">
        <v>137</v>
      </c>
      <c r="K37" s="16" t="s">
        <v>36</v>
      </c>
      <c r="L37" s="20">
        <v>115526</v>
      </c>
      <c r="M37" s="20">
        <v>115701</v>
      </c>
      <c r="N37" s="20">
        <v>116626</v>
      </c>
      <c r="O37" s="20">
        <v>117067</v>
      </c>
      <c r="P37" s="20">
        <v>118933</v>
      </c>
      <c r="Q37" s="20">
        <v>118974</v>
      </c>
      <c r="R37" s="20">
        <v>103989</v>
      </c>
      <c r="S37" s="21">
        <f t="shared" si="0"/>
        <v>806816</v>
      </c>
      <c r="T37" s="21">
        <f t="shared" si="13"/>
        <v>115259.42857142857</v>
      </c>
      <c r="U37" s="20">
        <v>107498</v>
      </c>
      <c r="V37" s="20">
        <v>107970</v>
      </c>
      <c r="W37" s="20">
        <v>108197</v>
      </c>
      <c r="X37" s="20">
        <v>109522</v>
      </c>
      <c r="Y37" s="20">
        <v>109912</v>
      </c>
      <c r="Z37" s="20">
        <v>112391</v>
      </c>
      <c r="AA37" s="20">
        <v>97283</v>
      </c>
      <c r="AB37" s="21">
        <f t="shared" si="2"/>
        <v>752773</v>
      </c>
      <c r="AC37" s="21">
        <f t="shared" si="3"/>
        <v>107539</v>
      </c>
      <c r="AD37" s="22">
        <f t="shared" ref="AD37:AJ37" si="17">AVERAGE(L37,U37)</f>
        <v>111512</v>
      </c>
      <c r="AE37" s="20">
        <f t="shared" si="17"/>
        <v>111835.5</v>
      </c>
      <c r="AF37" s="20">
        <f t="shared" si="17"/>
        <v>112411.5</v>
      </c>
      <c r="AG37" s="20">
        <f t="shared" si="17"/>
        <v>113294.5</v>
      </c>
      <c r="AH37" s="20">
        <f t="shared" si="17"/>
        <v>114422.5</v>
      </c>
      <c r="AI37" s="20">
        <f t="shared" si="17"/>
        <v>115682.5</v>
      </c>
      <c r="AJ37" s="23">
        <f t="shared" si="17"/>
        <v>100636</v>
      </c>
      <c r="AK37" s="24">
        <f t="shared" si="16"/>
        <v>779794.5</v>
      </c>
      <c r="AL37" s="25">
        <f t="shared" si="14"/>
        <v>111399.21428571429</v>
      </c>
      <c r="AM37" s="26"/>
      <c r="AN37" s="27"/>
      <c r="AO37" s="26"/>
    </row>
    <row r="38" spans="1:41" s="26" customFormat="1" ht="13.8">
      <c r="A38" s="48" t="s">
        <v>138</v>
      </c>
      <c r="B38" s="31" t="s">
        <v>27</v>
      </c>
      <c r="C38" s="31" t="s">
        <v>114</v>
      </c>
      <c r="D38" s="32" t="s">
        <v>133</v>
      </c>
      <c r="E38" s="33" t="s">
        <v>139</v>
      </c>
      <c r="F38" s="31" t="s">
        <v>67</v>
      </c>
      <c r="G38" s="31" t="s">
        <v>38</v>
      </c>
      <c r="H38" s="31" t="s">
        <v>47</v>
      </c>
      <c r="I38" s="34" t="s">
        <v>57</v>
      </c>
      <c r="J38" s="35" t="s">
        <v>129</v>
      </c>
      <c r="K38" s="32" t="s">
        <v>40</v>
      </c>
      <c r="L38" s="38"/>
      <c r="M38" s="38"/>
      <c r="N38" s="38"/>
      <c r="O38" s="38"/>
      <c r="P38" s="38"/>
      <c r="Q38" s="38"/>
      <c r="R38" s="38"/>
      <c r="S38" s="37">
        <f t="shared" si="0"/>
        <v>0</v>
      </c>
      <c r="T38" s="37">
        <f t="shared" si="13"/>
        <v>0</v>
      </c>
      <c r="U38" s="38"/>
      <c r="V38" s="38"/>
      <c r="W38" s="38"/>
      <c r="X38" s="38"/>
      <c r="Y38" s="38"/>
      <c r="Z38" s="38"/>
      <c r="AA38" s="38"/>
      <c r="AB38" s="37">
        <f t="shared" si="2"/>
        <v>0</v>
      </c>
      <c r="AC38" s="37">
        <f t="shared" si="3"/>
        <v>0</v>
      </c>
      <c r="AD38" s="39">
        <v>6174</v>
      </c>
      <c r="AE38" s="38">
        <v>6214</v>
      </c>
      <c r="AF38" s="38">
        <v>6174</v>
      </c>
      <c r="AG38" s="38">
        <v>9897</v>
      </c>
      <c r="AH38" s="38">
        <v>6347</v>
      </c>
      <c r="AI38" s="38">
        <v>6836</v>
      </c>
      <c r="AJ38" s="40"/>
      <c r="AK38" s="41">
        <f t="shared" si="16"/>
        <v>41642</v>
      </c>
      <c r="AL38" s="42">
        <f t="shared" si="14"/>
        <v>6940.333333333333</v>
      </c>
      <c r="AN38" s="27"/>
    </row>
    <row r="39" spans="1:41" s="26" customFormat="1" ht="13.8">
      <c r="A39" s="14" t="s">
        <v>140</v>
      </c>
      <c r="B39" s="15" t="s">
        <v>27</v>
      </c>
      <c r="C39" s="15" t="s">
        <v>114</v>
      </c>
      <c r="D39" s="16" t="s">
        <v>133</v>
      </c>
      <c r="E39" s="17" t="s">
        <v>141</v>
      </c>
      <c r="F39" s="15" t="s">
        <v>46</v>
      </c>
      <c r="G39" s="15" t="s">
        <v>32</v>
      </c>
      <c r="H39" s="15" t="s">
        <v>33</v>
      </c>
      <c r="I39" s="18" t="s">
        <v>57</v>
      </c>
      <c r="J39" s="19" t="s">
        <v>129</v>
      </c>
      <c r="K39" s="16" t="s">
        <v>40</v>
      </c>
      <c r="L39" s="20"/>
      <c r="M39" s="20"/>
      <c r="N39" s="20"/>
      <c r="O39" s="20"/>
      <c r="P39" s="20"/>
      <c r="Q39" s="20"/>
      <c r="R39" s="20"/>
      <c r="S39" s="21">
        <f t="shared" si="0"/>
        <v>0</v>
      </c>
      <c r="T39" s="21">
        <f t="shared" si="13"/>
        <v>0</v>
      </c>
      <c r="U39" s="20"/>
      <c r="V39" s="20"/>
      <c r="W39" s="20"/>
      <c r="X39" s="20"/>
      <c r="Y39" s="20"/>
      <c r="Z39" s="20"/>
      <c r="AA39" s="20"/>
      <c r="AB39" s="21">
        <f t="shared" si="2"/>
        <v>0</v>
      </c>
      <c r="AC39" s="21">
        <f t="shared" si="3"/>
        <v>0</v>
      </c>
      <c r="AD39" s="22">
        <v>21604</v>
      </c>
      <c r="AE39" s="20">
        <v>21604</v>
      </c>
      <c r="AF39" s="20">
        <v>21604</v>
      </c>
      <c r="AG39" s="20">
        <v>21604</v>
      </c>
      <c r="AH39" s="20">
        <v>21604</v>
      </c>
      <c r="AI39" s="20">
        <v>20610</v>
      </c>
      <c r="AJ39" s="23"/>
      <c r="AK39" s="24">
        <f t="shared" si="16"/>
        <v>128630</v>
      </c>
      <c r="AL39" s="25">
        <f t="shared" si="14"/>
        <v>21438.333333333332</v>
      </c>
      <c r="AN39" s="27"/>
    </row>
    <row r="40" spans="1:41" s="26" customFormat="1" ht="13.8">
      <c r="A40" s="48" t="s">
        <v>142</v>
      </c>
      <c r="B40" s="31" t="s">
        <v>27</v>
      </c>
      <c r="C40" s="31" t="s">
        <v>114</v>
      </c>
      <c r="D40" s="32" t="s">
        <v>133</v>
      </c>
      <c r="E40" s="33" t="s">
        <v>143</v>
      </c>
      <c r="F40" s="31" t="s">
        <v>67</v>
      </c>
      <c r="G40" s="31" t="s">
        <v>38</v>
      </c>
      <c r="H40" s="31" t="s">
        <v>47</v>
      </c>
      <c r="I40" s="34" t="s">
        <v>57</v>
      </c>
      <c r="J40" s="35" t="s">
        <v>129</v>
      </c>
      <c r="K40" s="32" t="s">
        <v>40</v>
      </c>
      <c r="L40" s="38"/>
      <c r="M40" s="38"/>
      <c r="N40" s="38"/>
      <c r="O40" s="38"/>
      <c r="P40" s="38"/>
      <c r="Q40" s="38"/>
      <c r="R40" s="38"/>
      <c r="S40" s="37">
        <f t="shared" si="0"/>
        <v>0</v>
      </c>
      <c r="T40" s="37">
        <f t="shared" si="13"/>
        <v>0</v>
      </c>
      <c r="U40" s="38"/>
      <c r="V40" s="38"/>
      <c r="W40" s="38"/>
      <c r="X40" s="38"/>
      <c r="Y40" s="38"/>
      <c r="Z40" s="38"/>
      <c r="AA40" s="38"/>
      <c r="AB40" s="37">
        <f t="shared" si="2"/>
        <v>0</v>
      </c>
      <c r="AC40" s="37">
        <f t="shared" si="3"/>
        <v>0</v>
      </c>
      <c r="AD40" s="39">
        <v>5632</v>
      </c>
      <c r="AE40" s="38">
        <v>5721</v>
      </c>
      <c r="AF40" s="38">
        <v>5726</v>
      </c>
      <c r="AG40" s="38">
        <v>5743</v>
      </c>
      <c r="AH40" s="38">
        <v>6177</v>
      </c>
      <c r="AI40" s="38">
        <v>6675</v>
      </c>
      <c r="AJ40" s="40"/>
      <c r="AK40" s="41">
        <f t="shared" si="16"/>
        <v>35674</v>
      </c>
      <c r="AL40" s="42">
        <f t="shared" si="14"/>
        <v>5945.666666666667</v>
      </c>
      <c r="AN40" s="27"/>
    </row>
    <row r="41" spans="1:41" s="26" customFormat="1" ht="13.8">
      <c r="A41" s="48" t="s">
        <v>144</v>
      </c>
      <c r="B41" s="31" t="s">
        <v>27</v>
      </c>
      <c r="C41" s="31" t="s">
        <v>145</v>
      </c>
      <c r="D41" s="32" t="s">
        <v>146</v>
      </c>
      <c r="E41" s="33" t="s">
        <v>147</v>
      </c>
      <c r="F41" s="31" t="s">
        <v>53</v>
      </c>
      <c r="G41" s="31" t="s">
        <v>32</v>
      </c>
      <c r="H41" s="31" t="s">
        <v>47</v>
      </c>
      <c r="I41" s="34" t="s">
        <v>57</v>
      </c>
      <c r="J41" s="35" t="s">
        <v>39</v>
      </c>
      <c r="K41" s="32" t="s">
        <v>68</v>
      </c>
      <c r="L41" s="38"/>
      <c r="M41" s="38"/>
      <c r="N41" s="38"/>
      <c r="O41" s="38"/>
      <c r="P41" s="38"/>
      <c r="Q41" s="38"/>
      <c r="R41" s="38"/>
      <c r="S41" s="37">
        <f t="shared" si="0"/>
        <v>0</v>
      </c>
      <c r="T41" s="37">
        <f t="shared" si="13"/>
        <v>0</v>
      </c>
      <c r="U41" s="38"/>
      <c r="V41" s="38"/>
      <c r="W41" s="38"/>
      <c r="X41" s="38"/>
      <c r="Y41" s="38"/>
      <c r="Z41" s="38"/>
      <c r="AA41" s="38"/>
      <c r="AB41" s="37">
        <f t="shared" si="2"/>
        <v>0</v>
      </c>
      <c r="AC41" s="37">
        <f t="shared" si="3"/>
        <v>0</v>
      </c>
      <c r="AD41" s="39">
        <v>6050</v>
      </c>
      <c r="AE41" s="38">
        <v>6041</v>
      </c>
      <c r="AF41" s="38">
        <v>8054</v>
      </c>
      <c r="AG41" s="38">
        <v>12481</v>
      </c>
      <c r="AH41" s="38">
        <v>6065</v>
      </c>
      <c r="AI41" s="38">
        <v>5974</v>
      </c>
      <c r="AJ41" s="40"/>
      <c r="AK41" s="41">
        <f t="shared" si="16"/>
        <v>44665</v>
      </c>
      <c r="AL41" s="42">
        <f t="shared" si="14"/>
        <v>7444.166666666667</v>
      </c>
      <c r="AN41" s="27"/>
    </row>
    <row r="42" spans="1:41" s="26" customFormat="1" ht="13.8">
      <c r="A42" s="14" t="s">
        <v>148</v>
      </c>
      <c r="B42" s="15" t="s">
        <v>27</v>
      </c>
      <c r="C42" s="15" t="s">
        <v>145</v>
      </c>
      <c r="D42" s="16" t="s">
        <v>146</v>
      </c>
      <c r="E42" s="17" t="s">
        <v>149</v>
      </c>
      <c r="F42" s="15" t="s">
        <v>46</v>
      </c>
      <c r="G42" s="15" t="s">
        <v>32</v>
      </c>
      <c r="H42" s="15" t="s">
        <v>47</v>
      </c>
      <c r="I42" s="18" t="s">
        <v>57</v>
      </c>
      <c r="J42" s="19" t="s">
        <v>39</v>
      </c>
      <c r="K42" s="16" t="s">
        <v>40</v>
      </c>
      <c r="L42" s="20"/>
      <c r="M42" s="20"/>
      <c r="N42" s="20"/>
      <c r="O42" s="20"/>
      <c r="P42" s="20"/>
      <c r="Q42" s="20"/>
      <c r="R42" s="20"/>
      <c r="S42" s="21">
        <f t="shared" si="0"/>
        <v>0</v>
      </c>
      <c r="T42" s="21">
        <f t="shared" si="13"/>
        <v>0</v>
      </c>
      <c r="U42" s="20"/>
      <c r="V42" s="20"/>
      <c r="W42" s="20"/>
      <c r="X42" s="20"/>
      <c r="Y42" s="20"/>
      <c r="Z42" s="20"/>
      <c r="AA42" s="20"/>
      <c r="AB42" s="21">
        <f t="shared" si="2"/>
        <v>0</v>
      </c>
      <c r="AC42" s="21">
        <f t="shared" si="3"/>
        <v>0</v>
      </c>
      <c r="AD42" s="22">
        <v>9723</v>
      </c>
      <c r="AE42" s="20">
        <v>9723</v>
      </c>
      <c r="AF42" s="20">
        <v>9723</v>
      </c>
      <c r="AG42" s="20">
        <v>9723</v>
      </c>
      <c r="AH42" s="20">
        <v>9723</v>
      </c>
      <c r="AI42" s="20">
        <v>9933</v>
      </c>
      <c r="AJ42" s="23"/>
      <c r="AK42" s="24">
        <f t="shared" si="16"/>
        <v>58548</v>
      </c>
      <c r="AL42" s="25">
        <f t="shared" si="14"/>
        <v>9758</v>
      </c>
      <c r="AN42" s="27"/>
    </row>
    <row r="43" spans="1:41" s="26" customFormat="1" ht="13.8">
      <c r="A43" s="14" t="s">
        <v>150</v>
      </c>
      <c r="B43" s="15" t="s">
        <v>27</v>
      </c>
      <c r="C43" s="15" t="s">
        <v>145</v>
      </c>
      <c r="D43" s="16" t="s">
        <v>146</v>
      </c>
      <c r="E43" s="17" t="s">
        <v>151</v>
      </c>
      <c r="F43" s="15" t="s">
        <v>46</v>
      </c>
      <c r="G43" s="15" t="s">
        <v>32</v>
      </c>
      <c r="H43" s="15" t="s">
        <v>33</v>
      </c>
      <c r="I43" s="18" t="s">
        <v>57</v>
      </c>
      <c r="J43" s="19" t="s">
        <v>39</v>
      </c>
      <c r="K43" s="16" t="s">
        <v>40</v>
      </c>
      <c r="L43" s="20"/>
      <c r="M43" s="20"/>
      <c r="N43" s="20"/>
      <c r="O43" s="20"/>
      <c r="P43" s="20"/>
      <c r="Q43" s="20"/>
      <c r="R43" s="20"/>
      <c r="S43" s="21">
        <f t="shared" si="0"/>
        <v>0</v>
      </c>
      <c r="T43" s="21">
        <f t="shared" si="13"/>
        <v>0</v>
      </c>
      <c r="U43" s="20"/>
      <c r="V43" s="20"/>
      <c r="W43" s="20"/>
      <c r="X43" s="20"/>
      <c r="Y43" s="20"/>
      <c r="Z43" s="20"/>
      <c r="AA43" s="20"/>
      <c r="AB43" s="21">
        <f t="shared" si="2"/>
        <v>0</v>
      </c>
      <c r="AC43" s="21">
        <f t="shared" si="3"/>
        <v>0</v>
      </c>
      <c r="AD43" s="22">
        <v>29497</v>
      </c>
      <c r="AE43" s="20">
        <v>29497</v>
      </c>
      <c r="AF43" s="20">
        <v>29497</v>
      </c>
      <c r="AG43" s="20">
        <v>29497</v>
      </c>
      <c r="AH43" s="20">
        <v>29497</v>
      </c>
      <c r="AI43" s="20">
        <v>17642</v>
      </c>
      <c r="AJ43" s="23"/>
      <c r="AK43" s="24">
        <f t="shared" si="16"/>
        <v>165127</v>
      </c>
      <c r="AL43" s="25">
        <f t="shared" si="14"/>
        <v>27521.166666666668</v>
      </c>
      <c r="AN43" s="49" t="s">
        <v>62</v>
      </c>
      <c r="AO43" s="50" t="s">
        <v>62</v>
      </c>
    </row>
    <row r="44" spans="1:41" s="26" customFormat="1" ht="13.8">
      <c r="A44" s="48" t="s">
        <v>152</v>
      </c>
      <c r="B44" s="31" t="s">
        <v>27</v>
      </c>
      <c r="C44" s="31" t="s">
        <v>145</v>
      </c>
      <c r="D44" s="32" t="s">
        <v>146</v>
      </c>
      <c r="E44" s="33" t="s">
        <v>153</v>
      </c>
      <c r="F44" s="31" t="s">
        <v>67</v>
      </c>
      <c r="G44" s="31" t="s">
        <v>32</v>
      </c>
      <c r="H44" s="31" t="s">
        <v>47</v>
      </c>
      <c r="I44" s="34" t="s">
        <v>154</v>
      </c>
      <c r="J44" s="35" t="s">
        <v>39</v>
      </c>
      <c r="K44" s="32" t="s">
        <v>68</v>
      </c>
      <c r="L44" s="38"/>
      <c r="M44" s="38"/>
      <c r="N44" s="38"/>
      <c r="O44" s="38"/>
      <c r="P44" s="38"/>
      <c r="Q44" s="38"/>
      <c r="R44" s="38"/>
      <c r="S44" s="37">
        <f t="shared" si="0"/>
        <v>0</v>
      </c>
      <c r="T44" s="37">
        <f t="shared" si="13"/>
        <v>0</v>
      </c>
      <c r="U44" s="38"/>
      <c r="V44" s="38"/>
      <c r="W44" s="38"/>
      <c r="X44" s="38"/>
      <c r="Y44" s="38"/>
      <c r="Z44" s="38"/>
      <c r="AA44" s="38"/>
      <c r="AB44" s="37">
        <f t="shared" si="2"/>
        <v>0</v>
      </c>
      <c r="AC44" s="37">
        <f t="shared" si="3"/>
        <v>0</v>
      </c>
      <c r="AD44" s="39"/>
      <c r="AE44" s="38">
        <v>9615</v>
      </c>
      <c r="AF44" s="38">
        <v>9615</v>
      </c>
      <c r="AG44" s="38">
        <v>9615</v>
      </c>
      <c r="AH44" s="38">
        <v>9615</v>
      </c>
      <c r="AI44" s="38">
        <v>9615</v>
      </c>
      <c r="AJ44" s="40"/>
      <c r="AK44" s="41">
        <f t="shared" si="16"/>
        <v>48075</v>
      </c>
      <c r="AL44" s="42">
        <f t="shared" si="14"/>
        <v>9615</v>
      </c>
      <c r="AN44" s="27"/>
    </row>
    <row r="45" spans="1:41" s="26" customFormat="1" ht="13.8">
      <c r="A45" s="14" t="s">
        <v>155</v>
      </c>
      <c r="B45" s="15" t="s">
        <v>27</v>
      </c>
      <c r="C45" s="15" t="s">
        <v>145</v>
      </c>
      <c r="D45" s="16" t="s">
        <v>146</v>
      </c>
      <c r="E45" s="17" t="s">
        <v>156</v>
      </c>
      <c r="F45" s="15" t="s">
        <v>46</v>
      </c>
      <c r="G45" s="15" t="s">
        <v>32</v>
      </c>
      <c r="H45" s="15" t="s">
        <v>47</v>
      </c>
      <c r="I45" s="18" t="s">
        <v>57</v>
      </c>
      <c r="J45" s="19" t="s">
        <v>39</v>
      </c>
      <c r="K45" s="16" t="s">
        <v>40</v>
      </c>
      <c r="L45" s="20"/>
      <c r="M45" s="20"/>
      <c r="N45" s="20"/>
      <c r="O45" s="20"/>
      <c r="P45" s="20"/>
      <c r="Q45" s="20"/>
      <c r="R45" s="20"/>
      <c r="S45" s="21">
        <f t="shared" si="0"/>
        <v>0</v>
      </c>
      <c r="T45" s="21">
        <f t="shared" si="13"/>
        <v>0</v>
      </c>
      <c r="U45" s="20"/>
      <c r="V45" s="20"/>
      <c r="W45" s="20"/>
      <c r="X45" s="20"/>
      <c r="Y45" s="20"/>
      <c r="Z45" s="20"/>
      <c r="AA45" s="20"/>
      <c r="AB45" s="21">
        <f t="shared" si="2"/>
        <v>0</v>
      </c>
      <c r="AC45" s="21">
        <f t="shared" si="3"/>
        <v>0</v>
      </c>
      <c r="AD45" s="22">
        <v>15320</v>
      </c>
      <c r="AE45" s="20">
        <v>15320</v>
      </c>
      <c r="AF45" s="20">
        <v>15320</v>
      </c>
      <c r="AG45" s="20">
        <v>15320</v>
      </c>
      <c r="AH45" s="20">
        <v>15320</v>
      </c>
      <c r="AI45" s="20">
        <v>8244</v>
      </c>
      <c r="AJ45" s="23"/>
      <c r="AK45" s="24">
        <f t="shared" si="16"/>
        <v>84844</v>
      </c>
      <c r="AL45" s="25">
        <f t="shared" si="14"/>
        <v>14140.666666666666</v>
      </c>
      <c r="AN45" s="49" t="s">
        <v>62</v>
      </c>
      <c r="AO45" s="52" t="s">
        <v>62</v>
      </c>
    </row>
    <row r="46" spans="1:41" s="28" customFormat="1" ht="13.8">
      <c r="A46" s="48" t="s">
        <v>157</v>
      </c>
      <c r="B46" s="31" t="s">
        <v>27</v>
      </c>
      <c r="C46" s="31" t="s">
        <v>145</v>
      </c>
      <c r="D46" s="32" t="s">
        <v>146</v>
      </c>
      <c r="E46" s="33" t="s">
        <v>158</v>
      </c>
      <c r="F46" s="31" t="s">
        <v>67</v>
      </c>
      <c r="G46" s="31" t="s">
        <v>32</v>
      </c>
      <c r="H46" s="31"/>
      <c r="I46" s="34" t="s">
        <v>159</v>
      </c>
      <c r="J46" s="35" t="s">
        <v>39</v>
      </c>
      <c r="K46" s="32" t="s">
        <v>68</v>
      </c>
      <c r="L46" s="38"/>
      <c r="M46" s="38"/>
      <c r="N46" s="38"/>
      <c r="O46" s="38"/>
      <c r="P46" s="38"/>
      <c r="Q46" s="38"/>
      <c r="R46" s="38"/>
      <c r="S46" s="37">
        <f t="shared" si="0"/>
        <v>0</v>
      </c>
      <c r="T46" s="37">
        <f t="shared" si="13"/>
        <v>0</v>
      </c>
      <c r="U46" s="38"/>
      <c r="V46" s="38"/>
      <c r="W46" s="38"/>
      <c r="X46" s="38"/>
      <c r="Y46" s="38"/>
      <c r="Z46" s="38"/>
      <c r="AA46" s="38"/>
      <c r="AB46" s="37">
        <f t="shared" si="2"/>
        <v>0</v>
      </c>
      <c r="AC46" s="37">
        <f t="shared" si="3"/>
        <v>0</v>
      </c>
      <c r="AD46" s="38"/>
      <c r="AE46" s="38">
        <v>5800</v>
      </c>
      <c r="AF46" s="38">
        <v>5800</v>
      </c>
      <c r="AG46" s="38">
        <v>5800</v>
      </c>
      <c r="AH46" s="38">
        <v>5800</v>
      </c>
      <c r="AI46" s="38"/>
      <c r="AJ46" s="40"/>
      <c r="AK46" s="41">
        <f t="shared" si="16"/>
        <v>23200</v>
      </c>
      <c r="AL46" s="42">
        <f>IF($I46="M-Th",(AD46+AE46+AF46+AG46+AH46+AI46+AJ46)/4)</f>
        <v>5800</v>
      </c>
      <c r="AN46" s="29" t="s">
        <v>160</v>
      </c>
    </row>
    <row r="47" spans="1:41" s="26" customFormat="1" ht="13.8">
      <c r="A47" s="14" t="s">
        <v>161</v>
      </c>
      <c r="B47" s="15" t="s">
        <v>27</v>
      </c>
      <c r="C47" s="15" t="s">
        <v>145</v>
      </c>
      <c r="D47" s="16" t="s">
        <v>146</v>
      </c>
      <c r="E47" s="17" t="s">
        <v>162</v>
      </c>
      <c r="F47" s="15" t="s">
        <v>46</v>
      </c>
      <c r="G47" s="15" t="s">
        <v>32</v>
      </c>
      <c r="H47" s="15" t="s">
        <v>33</v>
      </c>
      <c r="I47" s="18" t="s">
        <v>57</v>
      </c>
      <c r="J47" s="19" t="s">
        <v>39</v>
      </c>
      <c r="K47" s="16" t="s">
        <v>40</v>
      </c>
      <c r="L47" s="20"/>
      <c r="M47" s="20"/>
      <c r="N47" s="20"/>
      <c r="O47" s="20"/>
      <c r="P47" s="20"/>
      <c r="Q47" s="20"/>
      <c r="R47" s="20"/>
      <c r="S47" s="21">
        <f t="shared" si="0"/>
        <v>0</v>
      </c>
      <c r="T47" s="21">
        <f t="shared" si="13"/>
        <v>0</v>
      </c>
      <c r="U47" s="20"/>
      <c r="V47" s="20"/>
      <c r="W47" s="20"/>
      <c r="X47" s="20"/>
      <c r="Y47" s="20"/>
      <c r="Z47" s="20"/>
      <c r="AA47" s="20"/>
      <c r="AB47" s="21">
        <f t="shared" si="2"/>
        <v>0</v>
      </c>
      <c r="AC47" s="21">
        <f t="shared" si="3"/>
        <v>0</v>
      </c>
      <c r="AD47" s="20">
        <v>15286</v>
      </c>
      <c r="AE47" s="20">
        <v>15286</v>
      </c>
      <c r="AF47" s="20">
        <v>15286</v>
      </c>
      <c r="AG47" s="20">
        <v>15286</v>
      </c>
      <c r="AH47" s="20">
        <v>15286</v>
      </c>
      <c r="AI47" s="20">
        <v>10892</v>
      </c>
      <c r="AJ47" s="23"/>
      <c r="AK47" s="24">
        <f t="shared" si="16"/>
        <v>87322</v>
      </c>
      <c r="AL47" s="25">
        <f>IF($I47="M-Su",(AD47+AE47+AF47+AG47+AH47+AI47+AJ47)/7,IF($I47="Su-F",(AD47+AE47+AF47+AG47+AH47+AJ47)/6,IF($I47="M-Sa",(AD47+AE47+AF47+AG47+AH47+AI47)/6,IF($I47="T-Sa",(AE47+AF47+AG47+AH47+AI47)/5,(AD47+AE47+AF47+AG47+AH47)/5))))</f>
        <v>14553.666666666666</v>
      </c>
      <c r="AN47" s="27"/>
    </row>
    <row r="48" spans="1:41" s="28" customFormat="1" ht="13.8">
      <c r="A48" s="14" t="s">
        <v>163</v>
      </c>
      <c r="B48" s="15" t="s">
        <v>27</v>
      </c>
      <c r="C48" s="15" t="s">
        <v>145</v>
      </c>
      <c r="D48" s="16" t="s">
        <v>146</v>
      </c>
      <c r="E48" s="17" t="s">
        <v>164</v>
      </c>
      <c r="F48" s="15" t="s">
        <v>67</v>
      </c>
      <c r="G48" s="15" t="s">
        <v>32</v>
      </c>
      <c r="H48" s="15"/>
      <c r="I48" s="18" t="s">
        <v>48</v>
      </c>
      <c r="J48" s="19" t="s">
        <v>117</v>
      </c>
      <c r="K48" s="16" t="s">
        <v>68</v>
      </c>
      <c r="L48" s="20"/>
      <c r="M48" s="20"/>
      <c r="N48" s="20"/>
      <c r="O48" s="20"/>
      <c r="P48" s="20"/>
      <c r="Q48" s="20"/>
      <c r="R48" s="20"/>
      <c r="S48" s="21"/>
      <c r="T48" s="21">
        <f t="shared" si="13"/>
        <v>0</v>
      </c>
      <c r="U48" s="20"/>
      <c r="V48" s="20"/>
      <c r="W48" s="20"/>
      <c r="X48" s="20"/>
      <c r="Y48" s="20"/>
      <c r="Z48" s="20"/>
      <c r="AA48" s="20"/>
      <c r="AB48" s="21"/>
      <c r="AC48" s="21">
        <f t="shared" si="3"/>
        <v>0</v>
      </c>
      <c r="AD48" s="22">
        <v>1900</v>
      </c>
      <c r="AE48" s="20">
        <v>1900</v>
      </c>
      <c r="AF48" s="20"/>
      <c r="AG48" s="20">
        <v>4597</v>
      </c>
      <c r="AH48" s="20">
        <v>1900</v>
      </c>
      <c r="AI48" s="20"/>
      <c r="AJ48" s="23"/>
      <c r="AK48" s="24">
        <f t="shared" si="16"/>
        <v>10297</v>
      </c>
      <c r="AL48" s="25">
        <f>(AD48+AE48+AF48+AG48+AH48)/4</f>
        <v>2574.25</v>
      </c>
      <c r="AN48" s="29" t="s">
        <v>160</v>
      </c>
    </row>
    <row r="49" spans="1:41" s="28" customFormat="1" ht="13.8">
      <c r="A49" s="14" t="s">
        <v>165</v>
      </c>
      <c r="B49" s="15" t="s">
        <v>27</v>
      </c>
      <c r="C49" s="15" t="s">
        <v>145</v>
      </c>
      <c r="D49" s="16" t="s">
        <v>146</v>
      </c>
      <c r="E49" s="17" t="s">
        <v>166</v>
      </c>
      <c r="F49" s="15" t="s">
        <v>53</v>
      </c>
      <c r="G49" s="15" t="s">
        <v>32</v>
      </c>
      <c r="H49" s="15" t="s">
        <v>47</v>
      </c>
      <c r="I49" s="18" t="s">
        <v>57</v>
      </c>
      <c r="J49" s="19" t="s">
        <v>167</v>
      </c>
      <c r="K49" s="16" t="s">
        <v>40</v>
      </c>
      <c r="L49" s="20"/>
      <c r="M49" s="20"/>
      <c r="N49" s="20"/>
      <c r="O49" s="20"/>
      <c r="P49" s="20"/>
      <c r="Q49" s="20"/>
      <c r="R49" s="20"/>
      <c r="S49" s="21">
        <f t="shared" ref="S49:S80" si="18">SUM(L49:R49)</f>
        <v>0</v>
      </c>
      <c r="T49" s="21">
        <f t="shared" si="13"/>
        <v>0</v>
      </c>
      <c r="U49" s="20"/>
      <c r="V49" s="20"/>
      <c r="W49" s="20"/>
      <c r="X49" s="20"/>
      <c r="Y49" s="20"/>
      <c r="Z49" s="20"/>
      <c r="AA49" s="20"/>
      <c r="AB49" s="21">
        <f t="shared" ref="AB49:AB97" si="19">SUM(U49:AA49)</f>
        <v>0</v>
      </c>
      <c r="AC49" s="21">
        <f t="shared" si="3"/>
        <v>0</v>
      </c>
      <c r="AD49" s="20">
        <v>12453</v>
      </c>
      <c r="AE49" s="20">
        <v>12453</v>
      </c>
      <c r="AF49" s="20">
        <v>12453</v>
      </c>
      <c r="AG49" s="20">
        <v>12453</v>
      </c>
      <c r="AH49" s="20">
        <v>12453</v>
      </c>
      <c r="AI49" s="20">
        <v>12600</v>
      </c>
      <c r="AJ49" s="23"/>
      <c r="AK49" s="24">
        <f t="shared" si="16"/>
        <v>74865</v>
      </c>
      <c r="AL49" s="25">
        <f>IF($I49="M-Su",(AD49+AE49+AF49+AG49+AH49+AI49+AJ49)/7,IF($I49="Su-F",(AD49+AE49+AF49+AG49+AH49+AJ49)/6,IF($I49="M-Sa",(AD49+AE49+AF49+AG49+AH49+AI49)/6,IF($I49="T-Sa",(AE49+AF49+AG49+AH49+AI49)/5,(AD49+AE49+AF49+AG49+AH49)/5))))</f>
        <v>12477.5</v>
      </c>
      <c r="AN49" s="29" t="s">
        <v>118</v>
      </c>
      <c r="AO49" s="56" t="s">
        <v>168</v>
      </c>
    </row>
    <row r="50" spans="1:41" s="26" customFormat="1" ht="13.8">
      <c r="A50" s="14" t="s">
        <v>169</v>
      </c>
      <c r="B50" s="15" t="s">
        <v>27</v>
      </c>
      <c r="C50" s="15" t="s">
        <v>145</v>
      </c>
      <c r="D50" s="16" t="s">
        <v>146</v>
      </c>
      <c r="E50" s="17" t="s">
        <v>170</v>
      </c>
      <c r="F50" s="15" t="s">
        <v>110</v>
      </c>
      <c r="G50" s="15" t="s">
        <v>32</v>
      </c>
      <c r="H50" s="15" t="s">
        <v>33</v>
      </c>
      <c r="I50" s="18" t="s">
        <v>57</v>
      </c>
      <c r="J50" s="19" t="s">
        <v>167</v>
      </c>
      <c r="K50" s="16" t="s">
        <v>40</v>
      </c>
      <c r="L50" s="20"/>
      <c r="M50" s="20"/>
      <c r="N50" s="20"/>
      <c r="O50" s="20"/>
      <c r="P50" s="20"/>
      <c r="Q50" s="20"/>
      <c r="R50" s="20"/>
      <c r="S50" s="21">
        <f t="shared" si="18"/>
        <v>0</v>
      </c>
      <c r="T50" s="21">
        <f t="shared" si="13"/>
        <v>0</v>
      </c>
      <c r="U50" s="20"/>
      <c r="V50" s="20"/>
      <c r="W50" s="20"/>
      <c r="X50" s="20"/>
      <c r="Y50" s="20"/>
      <c r="Z50" s="20"/>
      <c r="AA50" s="20"/>
      <c r="AB50" s="21">
        <f t="shared" si="19"/>
        <v>0</v>
      </c>
      <c r="AC50" s="21">
        <f t="shared" si="3"/>
        <v>0</v>
      </c>
      <c r="AD50" s="22">
        <v>103267</v>
      </c>
      <c r="AE50" s="20">
        <v>103267</v>
      </c>
      <c r="AF50" s="20">
        <v>103267</v>
      </c>
      <c r="AG50" s="20">
        <v>103267</v>
      </c>
      <c r="AH50" s="20">
        <v>103267</v>
      </c>
      <c r="AI50" s="20">
        <v>107026</v>
      </c>
      <c r="AJ50" s="23"/>
      <c r="AK50" s="24">
        <f t="shared" si="16"/>
        <v>623361</v>
      </c>
      <c r="AL50" s="25">
        <f>IF($I50="M-Su",(AD50+AE50+AF50+AG50+AH50+AI50+AJ50)/7,IF($I50="Su-F",(AD50+AE50+AF50+AG50+AH50+AJ50)/6,IF($I50="M-Sa",(AD50+AE50+AF50+AG50+AH50+AI50)/6,IF($I50="T-Sa",(AE50+AF50+AG50+AH50+AI50)/5,(AD50+AE50+AF50+AG50+AH50)/5))))</f>
        <v>103893.5</v>
      </c>
      <c r="AN50" s="27"/>
    </row>
    <row r="51" spans="1:41" s="26" customFormat="1" ht="13.8">
      <c r="A51" s="48" t="s">
        <v>171</v>
      </c>
      <c r="B51" s="31" t="s">
        <v>27</v>
      </c>
      <c r="C51" s="31" t="s">
        <v>145</v>
      </c>
      <c r="D51" s="32" t="s">
        <v>146</v>
      </c>
      <c r="E51" s="33" t="s">
        <v>172</v>
      </c>
      <c r="F51" s="31" t="s">
        <v>67</v>
      </c>
      <c r="G51" s="31" t="s">
        <v>38</v>
      </c>
      <c r="H51" s="31" t="s">
        <v>47</v>
      </c>
      <c r="I51" s="34" t="s">
        <v>107</v>
      </c>
      <c r="J51" s="35" t="s">
        <v>39</v>
      </c>
      <c r="K51" s="32" t="s">
        <v>68</v>
      </c>
      <c r="L51" s="38"/>
      <c r="M51" s="38"/>
      <c r="N51" s="38"/>
      <c r="O51" s="38"/>
      <c r="P51" s="38"/>
      <c r="Q51" s="38"/>
      <c r="R51" s="38"/>
      <c r="S51" s="37">
        <f t="shared" si="18"/>
        <v>0</v>
      </c>
      <c r="T51" s="37">
        <f t="shared" si="13"/>
        <v>0</v>
      </c>
      <c r="U51" s="38"/>
      <c r="V51" s="38"/>
      <c r="W51" s="38"/>
      <c r="X51" s="38"/>
      <c r="Y51" s="38"/>
      <c r="Z51" s="38"/>
      <c r="AA51" s="38"/>
      <c r="AB51" s="37">
        <f t="shared" si="19"/>
        <v>0</v>
      </c>
      <c r="AC51" s="37">
        <f t="shared" si="3"/>
        <v>0</v>
      </c>
      <c r="AD51" s="38"/>
      <c r="AE51" s="38">
        <v>2660</v>
      </c>
      <c r="AF51" s="38">
        <v>2660</v>
      </c>
      <c r="AG51" s="38">
        <v>2660</v>
      </c>
      <c r="AH51" s="38">
        <v>2660</v>
      </c>
      <c r="AI51" s="38"/>
      <c r="AJ51" s="40"/>
      <c r="AK51" s="41">
        <f t="shared" si="16"/>
        <v>10640</v>
      </c>
      <c r="AL51" s="42">
        <f>IF($I51="T-F",(AD51+AE51+AF51+AG51+AH51+AI51+AJ51)/4)</f>
        <v>2660</v>
      </c>
      <c r="AN51" s="27"/>
    </row>
    <row r="52" spans="1:41" s="26" customFormat="1" ht="13.8">
      <c r="A52" s="14" t="s">
        <v>173</v>
      </c>
      <c r="B52" s="15" t="s">
        <v>27</v>
      </c>
      <c r="C52" s="15" t="s">
        <v>145</v>
      </c>
      <c r="D52" s="16" t="s">
        <v>146</v>
      </c>
      <c r="E52" s="17" t="s">
        <v>174</v>
      </c>
      <c r="F52" s="15" t="s">
        <v>53</v>
      </c>
      <c r="G52" s="15" t="s">
        <v>32</v>
      </c>
      <c r="H52" s="15" t="s">
        <v>33</v>
      </c>
      <c r="I52" s="18" t="s">
        <v>57</v>
      </c>
      <c r="J52" s="19" t="s">
        <v>39</v>
      </c>
      <c r="K52" s="16" t="s">
        <v>40</v>
      </c>
      <c r="L52" s="20"/>
      <c r="M52" s="20"/>
      <c r="N52" s="20"/>
      <c r="O52" s="20"/>
      <c r="P52" s="20"/>
      <c r="Q52" s="20"/>
      <c r="R52" s="20"/>
      <c r="S52" s="21">
        <f t="shared" si="18"/>
        <v>0</v>
      </c>
      <c r="T52" s="21">
        <f t="shared" si="13"/>
        <v>0</v>
      </c>
      <c r="U52" s="20"/>
      <c r="V52" s="20"/>
      <c r="W52" s="20"/>
      <c r="X52" s="20"/>
      <c r="Y52" s="20"/>
      <c r="Z52" s="20"/>
      <c r="AA52" s="20"/>
      <c r="AB52" s="21">
        <f t="shared" si="19"/>
        <v>0</v>
      </c>
      <c r="AC52" s="21">
        <f t="shared" si="3"/>
        <v>0</v>
      </c>
      <c r="AD52" s="20">
        <v>21850</v>
      </c>
      <c r="AE52" s="20">
        <v>21850</v>
      </c>
      <c r="AF52" s="20">
        <v>21850</v>
      </c>
      <c r="AG52" s="20">
        <v>21850</v>
      </c>
      <c r="AH52" s="20">
        <v>21850</v>
      </c>
      <c r="AI52" s="20">
        <v>24008</v>
      </c>
      <c r="AJ52" s="23"/>
      <c r="AK52" s="24">
        <f t="shared" si="16"/>
        <v>133258</v>
      </c>
      <c r="AL52" s="25">
        <f t="shared" ref="AL52:AL97" si="20">IF($I52="M-Su",(AD52+AE52+AF52+AG52+AH52+AI52+AJ52)/7,IF($I52="Su-F",(AD52+AE52+AF52+AG52+AH52+AJ52)/6,IF($I52="M-Sa",(AD52+AE52+AF52+AG52+AH52+AI52)/6,IF($I52="T-Sa",(AE52+AF52+AG52+AH52+AI52)/5,(AD52+AE52+AF52+AG52+AH52)/5))))</f>
        <v>22209.666666666668</v>
      </c>
      <c r="AN52" s="27"/>
    </row>
    <row r="53" spans="1:41" s="28" customFormat="1" ht="13.8">
      <c r="A53" s="14" t="s">
        <v>175</v>
      </c>
      <c r="B53" s="15" t="s">
        <v>27</v>
      </c>
      <c r="C53" s="15" t="s">
        <v>145</v>
      </c>
      <c r="D53" s="16" t="s">
        <v>146</v>
      </c>
      <c r="E53" s="17" t="s">
        <v>176</v>
      </c>
      <c r="F53" s="15" t="s">
        <v>53</v>
      </c>
      <c r="G53" s="15" t="s">
        <v>32</v>
      </c>
      <c r="H53" s="15" t="s">
        <v>33</v>
      </c>
      <c r="I53" s="18" t="s">
        <v>57</v>
      </c>
      <c r="J53" s="19" t="s">
        <v>39</v>
      </c>
      <c r="K53" s="16" t="s">
        <v>40</v>
      </c>
      <c r="L53" s="20"/>
      <c r="M53" s="20"/>
      <c r="N53" s="20"/>
      <c r="O53" s="20"/>
      <c r="P53" s="20"/>
      <c r="Q53" s="20"/>
      <c r="R53" s="20"/>
      <c r="S53" s="21">
        <f t="shared" si="18"/>
        <v>0</v>
      </c>
      <c r="T53" s="21">
        <f t="shared" si="13"/>
        <v>0</v>
      </c>
      <c r="U53" s="20"/>
      <c r="V53" s="20"/>
      <c r="W53" s="20"/>
      <c r="X53" s="20"/>
      <c r="Y53" s="20"/>
      <c r="Z53" s="20"/>
      <c r="AA53" s="20"/>
      <c r="AB53" s="21">
        <f t="shared" si="19"/>
        <v>0</v>
      </c>
      <c r="AC53" s="21">
        <f t="shared" si="3"/>
        <v>0</v>
      </c>
      <c r="AD53" s="20">
        <v>70995</v>
      </c>
      <c r="AE53" s="20">
        <v>70995</v>
      </c>
      <c r="AF53" s="20">
        <v>70995</v>
      </c>
      <c r="AG53" s="20">
        <v>70995</v>
      </c>
      <c r="AH53" s="20">
        <v>70995</v>
      </c>
      <c r="AI53" s="20">
        <v>77670</v>
      </c>
      <c r="AJ53" s="23"/>
      <c r="AK53" s="24">
        <f t="shared" si="16"/>
        <v>432645</v>
      </c>
      <c r="AL53" s="25">
        <f t="shared" si="20"/>
        <v>72107.5</v>
      </c>
      <c r="AN53" s="29"/>
    </row>
    <row r="54" spans="1:41" s="26" customFormat="1" ht="13.8">
      <c r="A54" s="14" t="s">
        <v>177</v>
      </c>
      <c r="B54" s="15" t="s">
        <v>27</v>
      </c>
      <c r="C54" s="15" t="s">
        <v>145</v>
      </c>
      <c r="D54" s="16" t="s">
        <v>146</v>
      </c>
      <c r="E54" s="17" t="s">
        <v>178</v>
      </c>
      <c r="F54" s="15" t="s">
        <v>31</v>
      </c>
      <c r="G54" s="15" t="s">
        <v>32</v>
      </c>
      <c r="H54" s="15" t="s">
        <v>33</v>
      </c>
      <c r="I54" s="18" t="s">
        <v>57</v>
      </c>
      <c r="J54" s="19" t="s">
        <v>179</v>
      </c>
      <c r="K54" s="16" t="s">
        <v>36</v>
      </c>
      <c r="L54" s="20">
        <v>304492</v>
      </c>
      <c r="M54" s="20">
        <v>315679</v>
      </c>
      <c r="N54" s="20">
        <v>318627</v>
      </c>
      <c r="O54" s="20">
        <v>319962</v>
      </c>
      <c r="P54" s="20">
        <v>329575</v>
      </c>
      <c r="Q54" s="20">
        <v>372283</v>
      </c>
      <c r="R54" s="20"/>
      <c r="S54" s="21">
        <f t="shared" si="18"/>
        <v>1960618</v>
      </c>
      <c r="T54" s="21">
        <f t="shared" si="13"/>
        <v>326769.66666666669</v>
      </c>
      <c r="U54" s="20">
        <v>303501</v>
      </c>
      <c r="V54" s="20">
        <v>305559</v>
      </c>
      <c r="W54" s="20">
        <v>309796</v>
      </c>
      <c r="X54" s="20">
        <v>310324</v>
      </c>
      <c r="Y54" s="20">
        <v>316312</v>
      </c>
      <c r="Z54" s="20">
        <v>372649</v>
      </c>
      <c r="AA54" s="20"/>
      <c r="AB54" s="21">
        <f t="shared" si="19"/>
        <v>1918141</v>
      </c>
      <c r="AC54" s="21">
        <f t="shared" si="3"/>
        <v>319690.16666666669</v>
      </c>
      <c r="AD54" s="20">
        <f t="shared" ref="AD54:AI55" si="21">AVERAGE(L54,U54)</f>
        <v>303996.5</v>
      </c>
      <c r="AE54" s="20">
        <f t="shared" si="21"/>
        <v>310619</v>
      </c>
      <c r="AF54" s="20">
        <f t="shared" si="21"/>
        <v>314211.5</v>
      </c>
      <c r="AG54" s="20">
        <f t="shared" si="21"/>
        <v>315143</v>
      </c>
      <c r="AH54" s="20">
        <f t="shared" si="21"/>
        <v>322943.5</v>
      </c>
      <c r="AI54" s="20">
        <f t="shared" si="21"/>
        <v>372466</v>
      </c>
      <c r="AJ54" s="23"/>
      <c r="AK54" s="24">
        <f t="shared" si="16"/>
        <v>1939379.5</v>
      </c>
      <c r="AL54" s="25">
        <f t="shared" si="20"/>
        <v>323229.91666666669</v>
      </c>
      <c r="AN54" s="27"/>
    </row>
    <row r="55" spans="1:41" s="28" customFormat="1" ht="13.8">
      <c r="A55" s="14" t="s">
        <v>180</v>
      </c>
      <c r="B55" s="15" t="s">
        <v>27</v>
      </c>
      <c r="C55" s="15" t="s">
        <v>145</v>
      </c>
      <c r="D55" s="16" t="s">
        <v>146</v>
      </c>
      <c r="E55" s="17" t="s">
        <v>178</v>
      </c>
      <c r="F55" s="15" t="s">
        <v>31</v>
      </c>
      <c r="G55" s="15" t="s">
        <v>32</v>
      </c>
      <c r="H55" s="15" t="s">
        <v>33</v>
      </c>
      <c r="I55" s="18" t="s">
        <v>57</v>
      </c>
      <c r="J55" s="19" t="s">
        <v>35</v>
      </c>
      <c r="K55" s="16" t="s">
        <v>36</v>
      </c>
      <c r="L55" s="20">
        <v>159618</v>
      </c>
      <c r="M55" s="20">
        <v>161686</v>
      </c>
      <c r="N55" s="20">
        <v>160976</v>
      </c>
      <c r="O55" s="20">
        <v>161299</v>
      </c>
      <c r="P55" s="20">
        <v>173172</v>
      </c>
      <c r="Q55" s="20">
        <v>157275</v>
      </c>
      <c r="R55" s="20"/>
      <c r="S55" s="21">
        <f t="shared" si="18"/>
        <v>974026</v>
      </c>
      <c r="T55" s="21">
        <f t="shared" si="13"/>
        <v>162337.66666666666</v>
      </c>
      <c r="U55" s="20">
        <v>150540</v>
      </c>
      <c r="V55" s="20">
        <v>141818</v>
      </c>
      <c r="W55" s="20">
        <v>143387</v>
      </c>
      <c r="X55" s="20">
        <v>142157</v>
      </c>
      <c r="Y55" s="20">
        <v>155836</v>
      </c>
      <c r="Z55" s="20">
        <v>154177</v>
      </c>
      <c r="AA55" s="20"/>
      <c r="AB55" s="21">
        <f t="shared" si="19"/>
        <v>887915</v>
      </c>
      <c r="AC55" s="21">
        <f t="shared" si="3"/>
        <v>147985.83333333334</v>
      </c>
      <c r="AD55" s="20">
        <f t="shared" si="21"/>
        <v>155079</v>
      </c>
      <c r="AE55" s="20">
        <f t="shared" si="21"/>
        <v>151752</v>
      </c>
      <c r="AF55" s="20">
        <f t="shared" si="21"/>
        <v>152181.5</v>
      </c>
      <c r="AG55" s="20">
        <f t="shared" si="21"/>
        <v>151728</v>
      </c>
      <c r="AH55" s="20">
        <f t="shared" si="21"/>
        <v>164504</v>
      </c>
      <c r="AI55" s="20">
        <f t="shared" si="21"/>
        <v>155726</v>
      </c>
      <c r="AJ55" s="23"/>
      <c r="AK55" s="24">
        <f t="shared" si="16"/>
        <v>930970.5</v>
      </c>
      <c r="AL55" s="25">
        <f t="shared" si="20"/>
        <v>155161.75</v>
      </c>
      <c r="AN55" s="29" t="s">
        <v>118</v>
      </c>
      <c r="AO55" s="56" t="s">
        <v>168</v>
      </c>
    </row>
    <row r="56" spans="1:41" s="28" customFormat="1" ht="13.8">
      <c r="A56" s="14" t="s">
        <v>181</v>
      </c>
      <c r="B56" s="15" t="s">
        <v>27</v>
      </c>
      <c r="C56" s="15" t="s">
        <v>145</v>
      </c>
      <c r="D56" s="16" t="s">
        <v>146</v>
      </c>
      <c r="E56" s="17" t="s">
        <v>182</v>
      </c>
      <c r="F56" s="15" t="s">
        <v>46</v>
      </c>
      <c r="G56" s="15" t="s">
        <v>32</v>
      </c>
      <c r="H56" s="15" t="s">
        <v>33</v>
      </c>
      <c r="I56" s="18" t="s">
        <v>57</v>
      </c>
      <c r="J56" s="19" t="s">
        <v>39</v>
      </c>
      <c r="K56" s="16" t="s">
        <v>40</v>
      </c>
      <c r="L56" s="20"/>
      <c r="M56" s="20"/>
      <c r="N56" s="20"/>
      <c r="O56" s="20"/>
      <c r="P56" s="20"/>
      <c r="Q56" s="20"/>
      <c r="R56" s="20"/>
      <c r="S56" s="21">
        <f t="shared" si="18"/>
        <v>0</v>
      </c>
      <c r="T56" s="21">
        <f t="shared" si="13"/>
        <v>0</v>
      </c>
      <c r="U56" s="20"/>
      <c r="V56" s="20"/>
      <c r="W56" s="20"/>
      <c r="X56" s="20"/>
      <c r="Y56" s="20"/>
      <c r="Z56" s="20"/>
      <c r="AA56" s="20"/>
      <c r="AB56" s="21">
        <f t="shared" si="19"/>
        <v>0</v>
      </c>
      <c r="AC56" s="21">
        <f t="shared" si="3"/>
        <v>0</v>
      </c>
      <c r="AD56" s="20">
        <v>18119</v>
      </c>
      <c r="AE56" s="20">
        <v>18119</v>
      </c>
      <c r="AF56" s="20">
        <v>18119</v>
      </c>
      <c r="AG56" s="20">
        <v>18119</v>
      </c>
      <c r="AH56" s="20">
        <v>18119</v>
      </c>
      <c r="AI56" s="20">
        <v>11236</v>
      </c>
      <c r="AJ56" s="23"/>
      <c r="AK56" s="24">
        <f t="shared" si="16"/>
        <v>101831</v>
      </c>
      <c r="AL56" s="25">
        <f t="shared" si="20"/>
        <v>16971.833333333332</v>
      </c>
      <c r="AM56" s="26"/>
      <c r="AN56" s="27"/>
      <c r="AO56" s="26"/>
    </row>
    <row r="57" spans="1:41" s="26" customFormat="1" ht="13.8">
      <c r="A57" s="14" t="s">
        <v>183</v>
      </c>
      <c r="B57" s="15" t="s">
        <v>27</v>
      </c>
      <c r="C57" s="15" t="s">
        <v>145</v>
      </c>
      <c r="D57" s="16" t="s">
        <v>146</v>
      </c>
      <c r="E57" s="17" t="s">
        <v>184</v>
      </c>
      <c r="F57" s="15" t="s">
        <v>46</v>
      </c>
      <c r="G57" s="15" t="s">
        <v>32</v>
      </c>
      <c r="H57" s="15" t="s">
        <v>47</v>
      </c>
      <c r="I57" s="18" t="s">
        <v>57</v>
      </c>
      <c r="J57" s="19" t="s">
        <v>39</v>
      </c>
      <c r="K57" s="16" t="s">
        <v>40</v>
      </c>
      <c r="L57" s="20"/>
      <c r="M57" s="20"/>
      <c r="N57" s="20"/>
      <c r="O57" s="20"/>
      <c r="P57" s="20"/>
      <c r="Q57" s="20"/>
      <c r="R57" s="20"/>
      <c r="S57" s="21">
        <f t="shared" si="18"/>
        <v>0</v>
      </c>
      <c r="T57" s="21">
        <f t="shared" si="13"/>
        <v>0</v>
      </c>
      <c r="U57" s="20"/>
      <c r="V57" s="20"/>
      <c r="W57" s="20"/>
      <c r="X57" s="20"/>
      <c r="Y57" s="20"/>
      <c r="Z57" s="20"/>
      <c r="AA57" s="20"/>
      <c r="AB57" s="21">
        <f t="shared" si="19"/>
        <v>0</v>
      </c>
      <c r="AC57" s="21">
        <f t="shared" si="3"/>
        <v>0</v>
      </c>
      <c r="AD57" s="20">
        <v>11505</v>
      </c>
      <c r="AE57" s="20">
        <v>11505</v>
      </c>
      <c r="AF57" s="20">
        <v>11505</v>
      </c>
      <c r="AG57" s="20">
        <v>11505</v>
      </c>
      <c r="AH57" s="20">
        <v>11505</v>
      </c>
      <c r="AI57" s="20">
        <v>12127</v>
      </c>
      <c r="AJ57" s="23"/>
      <c r="AK57" s="24">
        <f t="shared" si="16"/>
        <v>69652</v>
      </c>
      <c r="AL57" s="25">
        <f t="shared" si="20"/>
        <v>11608.666666666666</v>
      </c>
      <c r="AN57" s="27"/>
    </row>
    <row r="58" spans="1:41" s="28" customFormat="1" ht="13.8">
      <c r="A58" s="48" t="s">
        <v>185</v>
      </c>
      <c r="B58" s="31" t="s">
        <v>27</v>
      </c>
      <c r="C58" s="31" t="s">
        <v>145</v>
      </c>
      <c r="D58" s="32" t="s">
        <v>146</v>
      </c>
      <c r="E58" s="33" t="s">
        <v>186</v>
      </c>
      <c r="F58" s="31" t="s">
        <v>67</v>
      </c>
      <c r="G58" s="31" t="s">
        <v>32</v>
      </c>
      <c r="H58" s="31" t="s">
        <v>47</v>
      </c>
      <c r="I58" s="34" t="s">
        <v>57</v>
      </c>
      <c r="J58" s="35" t="s">
        <v>39</v>
      </c>
      <c r="K58" s="32" t="s">
        <v>40</v>
      </c>
      <c r="L58" s="38"/>
      <c r="M58" s="38"/>
      <c r="N58" s="38"/>
      <c r="O58" s="38"/>
      <c r="P58" s="38"/>
      <c r="Q58" s="38"/>
      <c r="R58" s="38"/>
      <c r="S58" s="37">
        <f t="shared" si="18"/>
        <v>0</v>
      </c>
      <c r="T58" s="37">
        <f t="shared" si="13"/>
        <v>0</v>
      </c>
      <c r="U58" s="38"/>
      <c r="V58" s="38"/>
      <c r="W58" s="38"/>
      <c r="X58" s="38"/>
      <c r="Y58" s="38"/>
      <c r="Z58" s="38"/>
      <c r="AA58" s="38"/>
      <c r="AB58" s="37">
        <f t="shared" si="19"/>
        <v>0</v>
      </c>
      <c r="AC58" s="37">
        <f t="shared" si="3"/>
        <v>0</v>
      </c>
      <c r="AD58" s="38">
        <v>5891</v>
      </c>
      <c r="AE58" s="38">
        <v>5814</v>
      </c>
      <c r="AF58" s="38">
        <v>5816</v>
      </c>
      <c r="AG58" s="38">
        <v>22317</v>
      </c>
      <c r="AH58" s="38">
        <v>5947</v>
      </c>
      <c r="AI58" s="38">
        <v>6139</v>
      </c>
      <c r="AJ58" s="40"/>
      <c r="AK58" s="41">
        <f t="shared" si="16"/>
        <v>51924</v>
      </c>
      <c r="AL58" s="42">
        <f t="shared" si="20"/>
        <v>8654</v>
      </c>
      <c r="AN58" s="29" t="s">
        <v>118</v>
      </c>
      <c r="AO58" s="56" t="s">
        <v>168</v>
      </c>
    </row>
    <row r="59" spans="1:41" s="26" customFormat="1" ht="13.8">
      <c r="A59" s="14" t="s">
        <v>187</v>
      </c>
      <c r="B59" s="15" t="s">
        <v>27</v>
      </c>
      <c r="C59" s="15" t="s">
        <v>145</v>
      </c>
      <c r="D59" s="16" t="s">
        <v>146</v>
      </c>
      <c r="E59" s="17" t="s">
        <v>188</v>
      </c>
      <c r="F59" s="15" t="s">
        <v>31</v>
      </c>
      <c r="G59" s="15" t="s">
        <v>32</v>
      </c>
      <c r="H59" s="15" t="s">
        <v>33</v>
      </c>
      <c r="I59" s="18" t="s">
        <v>34</v>
      </c>
      <c r="J59" s="19" t="s">
        <v>35</v>
      </c>
      <c r="K59" s="16" t="s">
        <v>36</v>
      </c>
      <c r="L59" s="20">
        <v>124586</v>
      </c>
      <c r="M59" s="20">
        <v>129505</v>
      </c>
      <c r="N59" s="20">
        <v>127332</v>
      </c>
      <c r="O59" s="20">
        <v>129979</v>
      </c>
      <c r="P59" s="20">
        <v>128217</v>
      </c>
      <c r="Q59" s="20">
        <v>115488</v>
      </c>
      <c r="R59" s="20">
        <v>106192</v>
      </c>
      <c r="S59" s="21">
        <f t="shared" si="18"/>
        <v>861299</v>
      </c>
      <c r="T59" s="21">
        <f t="shared" si="13"/>
        <v>123042.71428571429</v>
      </c>
      <c r="U59" s="20">
        <v>112458</v>
      </c>
      <c r="V59" s="20">
        <v>116511</v>
      </c>
      <c r="W59" s="20">
        <v>114487</v>
      </c>
      <c r="X59" s="20">
        <v>116345</v>
      </c>
      <c r="Y59" s="20">
        <v>114440</v>
      </c>
      <c r="Z59" s="20">
        <v>114495</v>
      </c>
      <c r="AA59" s="20">
        <v>105143</v>
      </c>
      <c r="AB59" s="21">
        <f t="shared" si="19"/>
        <v>793879</v>
      </c>
      <c r="AC59" s="21">
        <f t="shared" si="3"/>
        <v>113411.28571428571</v>
      </c>
      <c r="AD59" s="20">
        <f t="shared" ref="AD59:AJ60" si="22">AVERAGE(L59,U59)</f>
        <v>118522</v>
      </c>
      <c r="AE59" s="20">
        <f t="shared" si="22"/>
        <v>123008</v>
      </c>
      <c r="AF59" s="20">
        <f t="shared" si="22"/>
        <v>120909.5</v>
      </c>
      <c r="AG59" s="20">
        <f t="shared" si="22"/>
        <v>123162</v>
      </c>
      <c r="AH59" s="20">
        <f t="shared" si="22"/>
        <v>121328.5</v>
      </c>
      <c r="AI59" s="20">
        <f t="shared" si="22"/>
        <v>114991.5</v>
      </c>
      <c r="AJ59" s="23">
        <f t="shared" si="22"/>
        <v>105667.5</v>
      </c>
      <c r="AK59" s="24">
        <f t="shared" si="16"/>
        <v>827589</v>
      </c>
      <c r="AL59" s="25">
        <f t="shared" si="20"/>
        <v>118227</v>
      </c>
      <c r="AN59" s="49" t="s">
        <v>62</v>
      </c>
      <c r="AO59" s="50" t="s">
        <v>62</v>
      </c>
    </row>
    <row r="60" spans="1:41" s="28" customFormat="1" ht="13.8">
      <c r="A60" s="14" t="s">
        <v>189</v>
      </c>
      <c r="B60" s="15" t="s">
        <v>113</v>
      </c>
      <c r="C60" s="15" t="s">
        <v>145</v>
      </c>
      <c r="D60" s="16" t="s">
        <v>146</v>
      </c>
      <c r="E60" s="17" t="s">
        <v>188</v>
      </c>
      <c r="F60" s="15" t="s">
        <v>31</v>
      </c>
      <c r="G60" s="15" t="s">
        <v>38</v>
      </c>
      <c r="H60" s="15" t="s">
        <v>33</v>
      </c>
      <c r="I60" s="18" t="s">
        <v>57</v>
      </c>
      <c r="J60" s="19" t="s">
        <v>190</v>
      </c>
      <c r="K60" s="16" t="s">
        <v>36</v>
      </c>
      <c r="L60" s="20">
        <v>35180</v>
      </c>
      <c r="M60" s="20">
        <v>34782</v>
      </c>
      <c r="N60" s="20">
        <v>39172</v>
      </c>
      <c r="O60" s="20">
        <v>34929</v>
      </c>
      <c r="P60" s="20">
        <v>35107</v>
      </c>
      <c r="Q60" s="20">
        <v>36934</v>
      </c>
      <c r="R60" s="20"/>
      <c r="S60" s="21">
        <f t="shared" si="18"/>
        <v>216104</v>
      </c>
      <c r="T60" s="21">
        <f t="shared" si="13"/>
        <v>36017.333333333336</v>
      </c>
      <c r="U60" s="20">
        <v>33050</v>
      </c>
      <c r="V60" s="20">
        <v>35134</v>
      </c>
      <c r="W60" s="20">
        <v>37297</v>
      </c>
      <c r="X60" s="20">
        <v>33750</v>
      </c>
      <c r="Y60" s="20">
        <v>39911</v>
      </c>
      <c r="Z60" s="20">
        <v>35862</v>
      </c>
      <c r="AA60" s="20"/>
      <c r="AB60" s="21">
        <f t="shared" si="19"/>
        <v>215004</v>
      </c>
      <c r="AC60" s="21">
        <f t="shared" si="3"/>
        <v>35834</v>
      </c>
      <c r="AD60" s="20">
        <f t="shared" si="22"/>
        <v>34115</v>
      </c>
      <c r="AE60" s="20">
        <f t="shared" si="22"/>
        <v>34958</v>
      </c>
      <c r="AF60" s="20">
        <f t="shared" si="22"/>
        <v>38234.5</v>
      </c>
      <c r="AG60" s="20">
        <f t="shared" si="22"/>
        <v>34339.5</v>
      </c>
      <c r="AH60" s="20">
        <f t="shared" si="22"/>
        <v>37509</v>
      </c>
      <c r="AI60" s="20">
        <f t="shared" si="22"/>
        <v>36398</v>
      </c>
      <c r="AJ60" s="23"/>
      <c r="AK60" s="24">
        <f t="shared" si="16"/>
        <v>215554</v>
      </c>
      <c r="AL60" s="25">
        <f t="shared" si="20"/>
        <v>35925.666666666664</v>
      </c>
      <c r="AM60" s="26"/>
      <c r="AN60" s="27"/>
      <c r="AO60" s="26"/>
    </row>
    <row r="61" spans="1:41" s="26" customFormat="1" ht="13.8">
      <c r="A61" s="14" t="s">
        <v>191</v>
      </c>
      <c r="B61" s="15" t="s">
        <v>27</v>
      </c>
      <c r="C61" s="15" t="s">
        <v>145</v>
      </c>
      <c r="D61" s="16" t="s">
        <v>146</v>
      </c>
      <c r="E61" s="17" t="s">
        <v>188</v>
      </c>
      <c r="F61" s="15" t="s">
        <v>31</v>
      </c>
      <c r="G61" s="15" t="s">
        <v>38</v>
      </c>
      <c r="H61" s="15" t="s">
        <v>33</v>
      </c>
      <c r="I61" s="18" t="s">
        <v>34</v>
      </c>
      <c r="J61" s="19" t="s">
        <v>39</v>
      </c>
      <c r="K61" s="16" t="s">
        <v>40</v>
      </c>
      <c r="L61" s="20"/>
      <c r="M61" s="20"/>
      <c r="N61" s="20"/>
      <c r="O61" s="20"/>
      <c r="P61" s="20"/>
      <c r="Q61" s="20"/>
      <c r="R61" s="20"/>
      <c r="S61" s="21">
        <f t="shared" si="18"/>
        <v>0</v>
      </c>
      <c r="T61" s="21">
        <f t="shared" si="13"/>
        <v>0</v>
      </c>
      <c r="U61" s="20"/>
      <c r="V61" s="20"/>
      <c r="W61" s="20"/>
      <c r="X61" s="20"/>
      <c r="Y61" s="20"/>
      <c r="Z61" s="20"/>
      <c r="AA61" s="20"/>
      <c r="AB61" s="21">
        <f t="shared" si="19"/>
        <v>0</v>
      </c>
      <c r="AC61" s="21">
        <f t="shared" si="3"/>
        <v>0</v>
      </c>
      <c r="AD61" s="22">
        <v>45442</v>
      </c>
      <c r="AE61" s="20">
        <v>45442</v>
      </c>
      <c r="AF61" s="20">
        <v>45442</v>
      </c>
      <c r="AG61" s="20">
        <v>45442</v>
      </c>
      <c r="AH61" s="20">
        <v>45442</v>
      </c>
      <c r="AI61" s="20">
        <v>36297</v>
      </c>
      <c r="AJ61" s="23">
        <v>38456</v>
      </c>
      <c r="AK61" s="24">
        <f t="shared" si="16"/>
        <v>301963</v>
      </c>
      <c r="AL61" s="25">
        <f t="shared" si="20"/>
        <v>43137.571428571428</v>
      </c>
      <c r="AN61" s="27"/>
    </row>
    <row r="62" spans="1:41" s="26" customFormat="1" ht="13.8">
      <c r="A62" s="48" t="s">
        <v>192</v>
      </c>
      <c r="B62" s="31" t="s">
        <v>27</v>
      </c>
      <c r="C62" s="31" t="s">
        <v>145</v>
      </c>
      <c r="D62" s="32" t="s">
        <v>146</v>
      </c>
      <c r="E62" s="33" t="s">
        <v>193</v>
      </c>
      <c r="F62" s="31" t="s">
        <v>67</v>
      </c>
      <c r="G62" s="31" t="s">
        <v>32</v>
      </c>
      <c r="H62" s="31" t="s">
        <v>47</v>
      </c>
      <c r="I62" s="34" t="s">
        <v>57</v>
      </c>
      <c r="J62" s="35" t="s">
        <v>39</v>
      </c>
      <c r="K62" s="32" t="s">
        <v>40</v>
      </c>
      <c r="L62" s="38"/>
      <c r="M62" s="38"/>
      <c r="N62" s="38"/>
      <c r="O62" s="38"/>
      <c r="P62" s="38"/>
      <c r="Q62" s="38"/>
      <c r="R62" s="38"/>
      <c r="S62" s="37">
        <f t="shared" si="18"/>
        <v>0</v>
      </c>
      <c r="T62" s="37">
        <f t="shared" si="13"/>
        <v>0</v>
      </c>
      <c r="U62" s="38"/>
      <c r="V62" s="38"/>
      <c r="W62" s="38"/>
      <c r="X62" s="38"/>
      <c r="Y62" s="38"/>
      <c r="Z62" s="38"/>
      <c r="AA62" s="38"/>
      <c r="AB62" s="37">
        <f t="shared" si="19"/>
        <v>0</v>
      </c>
      <c r="AC62" s="37">
        <f t="shared" si="3"/>
        <v>0</v>
      </c>
      <c r="AD62" s="38">
        <v>12675</v>
      </c>
      <c r="AE62" s="38">
        <v>12989</v>
      </c>
      <c r="AF62" s="38">
        <v>12991</v>
      </c>
      <c r="AG62" s="38">
        <v>13253</v>
      </c>
      <c r="AH62" s="38">
        <v>13946</v>
      </c>
      <c r="AI62" s="38">
        <v>13483</v>
      </c>
      <c r="AJ62" s="40"/>
      <c r="AK62" s="41">
        <f t="shared" si="16"/>
        <v>79337</v>
      </c>
      <c r="AL62" s="42">
        <f t="shared" si="20"/>
        <v>13222.833333333334</v>
      </c>
      <c r="AN62" s="27"/>
    </row>
    <row r="63" spans="1:41" s="28" customFormat="1" ht="13.8">
      <c r="A63" s="48" t="s">
        <v>194</v>
      </c>
      <c r="B63" s="31" t="s">
        <v>27</v>
      </c>
      <c r="C63" s="31" t="s">
        <v>145</v>
      </c>
      <c r="D63" s="32" t="s">
        <v>146</v>
      </c>
      <c r="E63" s="33" t="s">
        <v>195</v>
      </c>
      <c r="F63" s="31" t="s">
        <v>67</v>
      </c>
      <c r="G63" s="31" t="s">
        <v>32</v>
      </c>
      <c r="H63" s="31" t="s">
        <v>47</v>
      </c>
      <c r="I63" s="34" t="s">
        <v>154</v>
      </c>
      <c r="J63" s="35" t="s">
        <v>39</v>
      </c>
      <c r="K63" s="32" t="s">
        <v>68</v>
      </c>
      <c r="L63" s="38"/>
      <c r="M63" s="38"/>
      <c r="N63" s="38"/>
      <c r="O63" s="38"/>
      <c r="P63" s="38"/>
      <c r="Q63" s="38"/>
      <c r="R63" s="38"/>
      <c r="S63" s="37">
        <f t="shared" si="18"/>
        <v>0</v>
      </c>
      <c r="T63" s="37">
        <f t="shared" si="13"/>
        <v>0</v>
      </c>
      <c r="U63" s="38"/>
      <c r="V63" s="38"/>
      <c r="W63" s="38"/>
      <c r="X63" s="38"/>
      <c r="Y63" s="38"/>
      <c r="Z63" s="38"/>
      <c r="AA63" s="38"/>
      <c r="AB63" s="37">
        <f t="shared" si="19"/>
        <v>0</v>
      </c>
      <c r="AC63" s="37">
        <f t="shared" si="3"/>
        <v>0</v>
      </c>
      <c r="AD63" s="39"/>
      <c r="AE63" s="38">
        <v>4118</v>
      </c>
      <c r="AF63" s="38">
        <v>4943</v>
      </c>
      <c r="AG63" s="38">
        <v>4844</v>
      </c>
      <c r="AH63" s="38">
        <v>4886</v>
      </c>
      <c r="AI63" s="38">
        <v>4992</v>
      </c>
      <c r="AJ63" s="40"/>
      <c r="AK63" s="41">
        <f t="shared" si="16"/>
        <v>23783</v>
      </c>
      <c r="AL63" s="42">
        <f t="shared" si="20"/>
        <v>4756.6000000000004</v>
      </c>
      <c r="AN63" s="29" t="s">
        <v>118</v>
      </c>
      <c r="AO63" s="56" t="s">
        <v>168</v>
      </c>
    </row>
    <row r="64" spans="1:41" s="28" customFormat="1" ht="13.8">
      <c r="A64" s="14" t="s">
        <v>196</v>
      </c>
      <c r="B64" s="15" t="s">
        <v>27</v>
      </c>
      <c r="C64" s="15" t="s">
        <v>145</v>
      </c>
      <c r="D64" s="16" t="s">
        <v>146</v>
      </c>
      <c r="E64" s="17" t="s">
        <v>197</v>
      </c>
      <c r="F64" s="15" t="s">
        <v>53</v>
      </c>
      <c r="G64" s="15" t="s">
        <v>32</v>
      </c>
      <c r="H64" s="15" t="s">
        <v>47</v>
      </c>
      <c r="I64" s="18" t="s">
        <v>57</v>
      </c>
      <c r="J64" s="19" t="s">
        <v>39</v>
      </c>
      <c r="K64" s="16" t="s">
        <v>40</v>
      </c>
      <c r="L64" s="20"/>
      <c r="M64" s="20"/>
      <c r="N64" s="20"/>
      <c r="O64" s="20"/>
      <c r="P64" s="20"/>
      <c r="Q64" s="20"/>
      <c r="R64" s="20"/>
      <c r="S64" s="21">
        <f t="shared" si="18"/>
        <v>0</v>
      </c>
      <c r="T64" s="21">
        <f t="shared" si="13"/>
        <v>0</v>
      </c>
      <c r="U64" s="20"/>
      <c r="V64" s="20"/>
      <c r="W64" s="20"/>
      <c r="X64" s="20"/>
      <c r="Y64" s="20"/>
      <c r="Z64" s="20"/>
      <c r="AA64" s="20"/>
      <c r="AB64" s="21">
        <f t="shared" si="19"/>
        <v>0</v>
      </c>
      <c r="AC64" s="21">
        <f t="shared" si="3"/>
        <v>0</v>
      </c>
      <c r="AD64" s="20">
        <v>19693</v>
      </c>
      <c r="AE64" s="20">
        <v>19693</v>
      </c>
      <c r="AF64" s="20">
        <v>19693</v>
      </c>
      <c r="AG64" s="20">
        <v>19693</v>
      </c>
      <c r="AH64" s="20">
        <v>19693</v>
      </c>
      <c r="AI64" s="20">
        <v>13988</v>
      </c>
      <c r="AJ64" s="23"/>
      <c r="AK64" s="24">
        <f t="shared" si="16"/>
        <v>112453</v>
      </c>
      <c r="AL64" s="25">
        <f t="shared" si="20"/>
        <v>18742.166666666668</v>
      </c>
      <c r="AM64" s="26"/>
      <c r="AN64" s="27"/>
      <c r="AO64" s="26"/>
    </row>
    <row r="65" spans="1:41" s="26" customFormat="1" ht="13.8">
      <c r="A65" s="14" t="s">
        <v>198</v>
      </c>
      <c r="B65" s="15" t="s">
        <v>27</v>
      </c>
      <c r="C65" s="15" t="s">
        <v>145</v>
      </c>
      <c r="D65" s="16" t="s">
        <v>146</v>
      </c>
      <c r="E65" s="17" t="s">
        <v>199</v>
      </c>
      <c r="F65" s="15" t="s">
        <v>46</v>
      </c>
      <c r="G65" s="15" t="s">
        <v>32</v>
      </c>
      <c r="H65" s="15" t="s">
        <v>47</v>
      </c>
      <c r="I65" s="18" t="s">
        <v>57</v>
      </c>
      <c r="J65" s="19" t="s">
        <v>39</v>
      </c>
      <c r="K65" s="16" t="s">
        <v>40</v>
      </c>
      <c r="L65" s="20"/>
      <c r="M65" s="20"/>
      <c r="N65" s="20"/>
      <c r="O65" s="20"/>
      <c r="P65" s="20"/>
      <c r="Q65" s="20"/>
      <c r="R65" s="20"/>
      <c r="S65" s="21">
        <f t="shared" si="18"/>
        <v>0</v>
      </c>
      <c r="T65" s="21">
        <f t="shared" si="13"/>
        <v>0</v>
      </c>
      <c r="U65" s="20"/>
      <c r="V65" s="20"/>
      <c r="W65" s="20"/>
      <c r="X65" s="20"/>
      <c r="Y65" s="20"/>
      <c r="Z65" s="20"/>
      <c r="AA65" s="20"/>
      <c r="AB65" s="21">
        <f t="shared" si="19"/>
        <v>0</v>
      </c>
      <c r="AC65" s="21">
        <f t="shared" si="3"/>
        <v>0</v>
      </c>
      <c r="AD65" s="20">
        <v>12173</v>
      </c>
      <c r="AE65" s="20">
        <v>12173</v>
      </c>
      <c r="AF65" s="20">
        <v>12173</v>
      </c>
      <c r="AG65" s="20">
        <v>12173</v>
      </c>
      <c r="AH65" s="20">
        <v>12173</v>
      </c>
      <c r="AI65" s="20">
        <v>13691</v>
      </c>
      <c r="AJ65" s="23"/>
      <c r="AK65" s="24">
        <f t="shared" si="16"/>
        <v>74556</v>
      </c>
      <c r="AL65" s="25">
        <f t="shared" si="20"/>
        <v>12426</v>
      </c>
      <c r="AN65" s="27"/>
    </row>
    <row r="66" spans="1:41" s="55" customFormat="1" ht="13.8">
      <c r="A66" s="14" t="s">
        <v>200</v>
      </c>
      <c r="B66" s="15" t="s">
        <v>27</v>
      </c>
      <c r="C66" s="15" t="s">
        <v>145</v>
      </c>
      <c r="D66" s="16" t="s">
        <v>146</v>
      </c>
      <c r="E66" s="17" t="s">
        <v>201</v>
      </c>
      <c r="F66" s="15" t="s">
        <v>46</v>
      </c>
      <c r="G66" s="15" t="s">
        <v>32</v>
      </c>
      <c r="H66" s="15" t="s">
        <v>47</v>
      </c>
      <c r="I66" s="18" t="s">
        <v>57</v>
      </c>
      <c r="J66" s="19" t="s">
        <v>39</v>
      </c>
      <c r="K66" s="16" t="s">
        <v>40</v>
      </c>
      <c r="L66" s="20"/>
      <c r="M66" s="20"/>
      <c r="N66" s="20"/>
      <c r="O66" s="20"/>
      <c r="P66" s="20"/>
      <c r="Q66" s="20"/>
      <c r="R66" s="20"/>
      <c r="S66" s="21">
        <f t="shared" si="18"/>
        <v>0</v>
      </c>
      <c r="T66" s="21">
        <f t="shared" si="13"/>
        <v>0</v>
      </c>
      <c r="U66" s="20"/>
      <c r="V66" s="20"/>
      <c r="W66" s="20"/>
      <c r="X66" s="20"/>
      <c r="Y66" s="20"/>
      <c r="Z66" s="20"/>
      <c r="AA66" s="20"/>
      <c r="AB66" s="21">
        <f t="shared" si="19"/>
        <v>0</v>
      </c>
      <c r="AC66" s="21">
        <f t="shared" si="3"/>
        <v>0</v>
      </c>
      <c r="AD66" s="20">
        <v>17077</v>
      </c>
      <c r="AE66" s="20">
        <v>17077</v>
      </c>
      <c r="AF66" s="20">
        <v>17077</v>
      </c>
      <c r="AG66" s="20">
        <v>17077</v>
      </c>
      <c r="AH66" s="20">
        <v>17077</v>
      </c>
      <c r="AI66" s="20">
        <v>14083</v>
      </c>
      <c r="AJ66" s="23"/>
      <c r="AK66" s="24">
        <f t="shared" si="16"/>
        <v>99468</v>
      </c>
      <c r="AL66" s="25">
        <f t="shared" si="20"/>
        <v>16578</v>
      </c>
      <c r="AM66" s="26"/>
      <c r="AN66" s="27"/>
      <c r="AO66" s="26"/>
    </row>
    <row r="67" spans="1:41" s="28" customFormat="1" ht="13.8">
      <c r="A67" s="48" t="s">
        <v>202</v>
      </c>
      <c r="B67" s="31" t="s">
        <v>27</v>
      </c>
      <c r="C67" s="31" t="s">
        <v>145</v>
      </c>
      <c r="D67" s="32" t="s">
        <v>146</v>
      </c>
      <c r="E67" s="33" t="s">
        <v>203</v>
      </c>
      <c r="F67" s="31" t="s">
        <v>67</v>
      </c>
      <c r="G67" s="31" t="s">
        <v>32</v>
      </c>
      <c r="H67" s="31" t="s">
        <v>47</v>
      </c>
      <c r="I67" s="34" t="s">
        <v>57</v>
      </c>
      <c r="J67" s="35" t="s">
        <v>39</v>
      </c>
      <c r="K67" s="32" t="s">
        <v>68</v>
      </c>
      <c r="L67" s="38"/>
      <c r="M67" s="38"/>
      <c r="N67" s="38"/>
      <c r="O67" s="38"/>
      <c r="P67" s="38"/>
      <c r="Q67" s="38"/>
      <c r="R67" s="38"/>
      <c r="S67" s="37">
        <f t="shared" si="18"/>
        <v>0</v>
      </c>
      <c r="T67" s="37">
        <f t="shared" si="13"/>
        <v>0</v>
      </c>
      <c r="U67" s="38"/>
      <c r="V67" s="38"/>
      <c r="W67" s="38"/>
      <c r="X67" s="38"/>
      <c r="Y67" s="38"/>
      <c r="Z67" s="38"/>
      <c r="AA67" s="38"/>
      <c r="AB67" s="37">
        <f t="shared" si="19"/>
        <v>0</v>
      </c>
      <c r="AC67" s="37">
        <f t="shared" ref="AC67:AC97" si="23">IF($I67="M-Su",(U67+V67+W67+X67+Y67+Z67+AA67)/7,IF($I67="Su-F",(U67+V67+W67+X67+Y67+AA67)/6,IF($I67="M-Sa",(U67+V67+W67+X67+Y67+Z67)/6,IF($I67="T-Sa",(V67+W67+X67+Y67+Z67)/5,(U67+V67+W67+X67+Y67)/5))))</f>
        <v>0</v>
      </c>
      <c r="AD67" s="38">
        <v>9125</v>
      </c>
      <c r="AE67" s="38">
        <v>9125</v>
      </c>
      <c r="AF67" s="38">
        <v>9125</v>
      </c>
      <c r="AG67" s="38">
        <v>9125</v>
      </c>
      <c r="AH67" s="38">
        <v>9125</v>
      </c>
      <c r="AI67" s="38">
        <v>9125</v>
      </c>
      <c r="AJ67" s="40"/>
      <c r="AK67" s="41">
        <f t="shared" si="16"/>
        <v>54750</v>
      </c>
      <c r="AL67" s="42">
        <f t="shared" si="20"/>
        <v>9125</v>
      </c>
      <c r="AM67" s="26"/>
      <c r="AN67" s="27"/>
      <c r="AO67" s="26"/>
    </row>
    <row r="68" spans="1:41" s="28" customFormat="1" ht="13.8">
      <c r="A68" s="14" t="s">
        <v>204</v>
      </c>
      <c r="B68" s="15" t="s">
        <v>27</v>
      </c>
      <c r="C68" s="15" t="s">
        <v>145</v>
      </c>
      <c r="D68" s="16" t="s">
        <v>146</v>
      </c>
      <c r="E68" s="17" t="s">
        <v>205</v>
      </c>
      <c r="F68" s="15" t="s">
        <v>53</v>
      </c>
      <c r="G68" s="15" t="s">
        <v>32</v>
      </c>
      <c r="H68" s="15" t="s">
        <v>47</v>
      </c>
      <c r="I68" s="18" t="s">
        <v>57</v>
      </c>
      <c r="J68" s="19" t="s">
        <v>39</v>
      </c>
      <c r="K68" s="16" t="s">
        <v>40</v>
      </c>
      <c r="L68" s="20"/>
      <c r="M68" s="20"/>
      <c r="N68" s="20"/>
      <c r="O68" s="20"/>
      <c r="P68" s="20"/>
      <c r="Q68" s="20"/>
      <c r="R68" s="20"/>
      <c r="S68" s="21">
        <f t="shared" si="18"/>
        <v>0</v>
      </c>
      <c r="T68" s="21">
        <f t="shared" si="13"/>
        <v>0</v>
      </c>
      <c r="U68" s="20"/>
      <c r="V68" s="20"/>
      <c r="W68" s="20"/>
      <c r="X68" s="20"/>
      <c r="Y68" s="20"/>
      <c r="Z68" s="20"/>
      <c r="AA68" s="20"/>
      <c r="AB68" s="21">
        <f t="shared" si="19"/>
        <v>0</v>
      </c>
      <c r="AC68" s="21">
        <f t="shared" si="23"/>
        <v>0</v>
      </c>
      <c r="AD68" s="20">
        <v>30196</v>
      </c>
      <c r="AE68" s="20">
        <v>30196</v>
      </c>
      <c r="AF68" s="20">
        <v>30196</v>
      </c>
      <c r="AG68" s="20">
        <v>30196</v>
      </c>
      <c r="AH68" s="20">
        <v>30196</v>
      </c>
      <c r="AI68" s="20">
        <v>21194</v>
      </c>
      <c r="AJ68" s="23"/>
      <c r="AK68" s="24">
        <f t="shared" si="16"/>
        <v>172174</v>
      </c>
      <c r="AL68" s="25">
        <f t="shared" si="20"/>
        <v>28695.666666666668</v>
      </c>
      <c r="AM68" s="26"/>
      <c r="AN68" s="27"/>
      <c r="AO68" s="26"/>
    </row>
    <row r="69" spans="1:41" s="26" customFormat="1">
      <c r="A69" s="14" t="s">
        <v>206</v>
      </c>
      <c r="B69" s="15" t="s">
        <v>27</v>
      </c>
      <c r="C69" s="15" t="s">
        <v>145</v>
      </c>
      <c r="D69" s="16" t="s">
        <v>146</v>
      </c>
      <c r="E69" s="17" t="s">
        <v>207</v>
      </c>
      <c r="F69" s="15" t="s">
        <v>67</v>
      </c>
      <c r="G69" s="15" t="s">
        <v>38</v>
      </c>
      <c r="H69" s="15" t="s">
        <v>47</v>
      </c>
      <c r="I69" s="18" t="s">
        <v>154</v>
      </c>
      <c r="J69" s="19" t="s">
        <v>39</v>
      </c>
      <c r="K69" s="16" t="s">
        <v>68</v>
      </c>
      <c r="L69" s="20"/>
      <c r="M69" s="20"/>
      <c r="N69" s="20"/>
      <c r="O69" s="20"/>
      <c r="P69" s="20"/>
      <c r="Q69" s="20"/>
      <c r="R69" s="20"/>
      <c r="S69" s="21">
        <f t="shared" si="18"/>
        <v>0</v>
      </c>
      <c r="T69" s="21">
        <f t="shared" si="13"/>
        <v>0</v>
      </c>
      <c r="U69" s="20"/>
      <c r="V69" s="20"/>
      <c r="W69" s="20"/>
      <c r="X69" s="20"/>
      <c r="Y69" s="20"/>
      <c r="Z69" s="20"/>
      <c r="AA69" s="20"/>
      <c r="AB69" s="21">
        <f t="shared" si="19"/>
        <v>0</v>
      </c>
      <c r="AC69" s="21">
        <f t="shared" si="23"/>
        <v>0</v>
      </c>
      <c r="AD69" s="20"/>
      <c r="AE69" s="20">
        <v>4649</v>
      </c>
      <c r="AF69" s="20">
        <v>4567</v>
      </c>
      <c r="AG69" s="20">
        <v>4621</v>
      </c>
      <c r="AH69" s="20">
        <v>4673</v>
      </c>
      <c r="AI69" s="20">
        <v>4818</v>
      </c>
      <c r="AJ69" s="23"/>
      <c r="AK69" s="24">
        <f t="shared" si="16"/>
        <v>23328</v>
      </c>
      <c r="AL69" s="25">
        <f t="shared" si="20"/>
        <v>4665.6000000000004</v>
      </c>
      <c r="AM69" s="43"/>
      <c r="AN69" s="44"/>
      <c r="AO69" s="43"/>
    </row>
    <row r="70" spans="1:41" s="55" customFormat="1">
      <c r="A70" s="48" t="s">
        <v>208</v>
      </c>
      <c r="B70" s="31" t="s">
        <v>27</v>
      </c>
      <c r="C70" s="31" t="s">
        <v>145</v>
      </c>
      <c r="D70" s="32" t="s">
        <v>146</v>
      </c>
      <c r="E70" s="33" t="s">
        <v>209</v>
      </c>
      <c r="F70" s="31" t="s">
        <v>67</v>
      </c>
      <c r="G70" s="31" t="s">
        <v>32</v>
      </c>
      <c r="H70" s="31" t="s">
        <v>47</v>
      </c>
      <c r="I70" s="34" t="s">
        <v>57</v>
      </c>
      <c r="J70" s="35" t="s">
        <v>39</v>
      </c>
      <c r="K70" s="32" t="s">
        <v>68</v>
      </c>
      <c r="L70" s="38"/>
      <c r="M70" s="38"/>
      <c r="N70" s="38"/>
      <c r="O70" s="38"/>
      <c r="P70" s="38"/>
      <c r="Q70" s="38"/>
      <c r="R70" s="38"/>
      <c r="S70" s="37">
        <f t="shared" si="18"/>
        <v>0</v>
      </c>
      <c r="T70" s="37">
        <f t="shared" si="13"/>
        <v>0</v>
      </c>
      <c r="U70" s="38"/>
      <c r="V70" s="38"/>
      <c r="W70" s="38"/>
      <c r="X70" s="38"/>
      <c r="Y70" s="38"/>
      <c r="Z70" s="38"/>
      <c r="AA70" s="38"/>
      <c r="AB70" s="37">
        <f t="shared" si="19"/>
        <v>0</v>
      </c>
      <c r="AC70" s="37">
        <f t="shared" si="23"/>
        <v>0</v>
      </c>
      <c r="AD70" s="38">
        <v>8062</v>
      </c>
      <c r="AE70" s="38">
        <v>8062</v>
      </c>
      <c r="AF70" s="38">
        <v>8112</v>
      </c>
      <c r="AG70" s="38">
        <v>8111</v>
      </c>
      <c r="AH70" s="38">
        <v>8198</v>
      </c>
      <c r="AI70" s="38">
        <v>8436</v>
      </c>
      <c r="AJ70" s="40"/>
      <c r="AK70" s="41">
        <f t="shared" si="16"/>
        <v>48981</v>
      </c>
      <c r="AL70" s="42">
        <f t="shared" si="20"/>
        <v>8163.5</v>
      </c>
      <c r="AM70" s="43"/>
      <c r="AN70" s="44"/>
      <c r="AO70" s="43"/>
    </row>
    <row r="71" spans="1:41" s="55" customFormat="1" ht="13.8">
      <c r="A71" s="14" t="s">
        <v>210</v>
      </c>
      <c r="B71" s="15" t="s">
        <v>27</v>
      </c>
      <c r="C71" s="15" t="s">
        <v>145</v>
      </c>
      <c r="D71" s="16" t="s">
        <v>146</v>
      </c>
      <c r="E71" s="17" t="s">
        <v>211</v>
      </c>
      <c r="F71" s="15" t="s">
        <v>53</v>
      </c>
      <c r="G71" s="15" t="s">
        <v>32</v>
      </c>
      <c r="H71" s="15" t="s">
        <v>47</v>
      </c>
      <c r="I71" s="18" t="s">
        <v>57</v>
      </c>
      <c r="J71" s="19" t="s">
        <v>39</v>
      </c>
      <c r="K71" s="16" t="s">
        <v>40</v>
      </c>
      <c r="L71" s="20"/>
      <c r="M71" s="20"/>
      <c r="N71" s="20"/>
      <c r="O71" s="20"/>
      <c r="P71" s="20"/>
      <c r="Q71" s="20"/>
      <c r="R71" s="20"/>
      <c r="S71" s="21">
        <f t="shared" si="18"/>
        <v>0</v>
      </c>
      <c r="T71" s="21">
        <f t="shared" si="13"/>
        <v>0</v>
      </c>
      <c r="U71" s="20"/>
      <c r="V71" s="20"/>
      <c r="W71" s="20"/>
      <c r="X71" s="20"/>
      <c r="Y71" s="20"/>
      <c r="Z71" s="20"/>
      <c r="AA71" s="20"/>
      <c r="AB71" s="21">
        <f t="shared" si="19"/>
        <v>0</v>
      </c>
      <c r="AC71" s="21">
        <f t="shared" si="23"/>
        <v>0</v>
      </c>
      <c r="AD71" s="20">
        <v>14934</v>
      </c>
      <c r="AE71" s="20">
        <v>14934</v>
      </c>
      <c r="AF71" s="20">
        <v>14934</v>
      </c>
      <c r="AG71" s="20">
        <v>14934</v>
      </c>
      <c r="AH71" s="20">
        <v>14934</v>
      </c>
      <c r="AI71" s="20">
        <v>15423</v>
      </c>
      <c r="AJ71" s="23"/>
      <c r="AK71" s="24">
        <f t="shared" si="16"/>
        <v>90093</v>
      </c>
      <c r="AL71" s="25">
        <f t="shared" si="20"/>
        <v>15015.5</v>
      </c>
      <c r="AM71" s="26"/>
      <c r="AN71" s="27"/>
      <c r="AO71" s="26"/>
    </row>
    <row r="72" spans="1:41" s="26" customFormat="1" ht="13.8">
      <c r="A72" s="14" t="s">
        <v>212</v>
      </c>
      <c r="B72" s="15" t="s">
        <v>27</v>
      </c>
      <c r="C72" s="15" t="s">
        <v>145</v>
      </c>
      <c r="D72" s="16" t="s">
        <v>146</v>
      </c>
      <c r="E72" s="17" t="s">
        <v>213</v>
      </c>
      <c r="F72" s="15" t="s">
        <v>53</v>
      </c>
      <c r="G72" s="15" t="s">
        <v>32</v>
      </c>
      <c r="H72" s="15" t="s">
        <v>33</v>
      </c>
      <c r="I72" s="18" t="s">
        <v>34</v>
      </c>
      <c r="J72" s="19" t="s">
        <v>80</v>
      </c>
      <c r="K72" s="16" t="s">
        <v>36</v>
      </c>
      <c r="L72" s="20">
        <v>24895</v>
      </c>
      <c r="M72" s="20">
        <v>25011</v>
      </c>
      <c r="N72" s="20">
        <v>25064</v>
      </c>
      <c r="O72" s="20">
        <v>25296</v>
      </c>
      <c r="P72" s="20">
        <v>25511</v>
      </c>
      <c r="Q72" s="20">
        <v>24749</v>
      </c>
      <c r="R72" s="20">
        <v>21751</v>
      </c>
      <c r="S72" s="21">
        <f t="shared" si="18"/>
        <v>172277</v>
      </c>
      <c r="T72" s="21">
        <f t="shared" si="13"/>
        <v>24611</v>
      </c>
      <c r="U72" s="20">
        <v>24406</v>
      </c>
      <c r="V72" s="20">
        <v>24460</v>
      </c>
      <c r="W72" s="20">
        <v>24502</v>
      </c>
      <c r="X72" s="20">
        <v>24558</v>
      </c>
      <c r="Y72" s="20">
        <v>24780</v>
      </c>
      <c r="Z72" s="20">
        <v>24725</v>
      </c>
      <c r="AA72" s="20">
        <v>21826</v>
      </c>
      <c r="AB72" s="21">
        <f t="shared" si="19"/>
        <v>169257</v>
      </c>
      <c r="AC72" s="21">
        <f t="shared" si="23"/>
        <v>24179.571428571428</v>
      </c>
      <c r="AD72" s="20">
        <f t="shared" ref="AD72:AJ72" si="24">AVERAGE(L72,U72)</f>
        <v>24650.5</v>
      </c>
      <c r="AE72" s="20">
        <f t="shared" si="24"/>
        <v>24735.5</v>
      </c>
      <c r="AF72" s="20">
        <f t="shared" si="24"/>
        <v>24783</v>
      </c>
      <c r="AG72" s="20">
        <f t="shared" si="24"/>
        <v>24927</v>
      </c>
      <c r="AH72" s="20">
        <f t="shared" si="24"/>
        <v>25145.5</v>
      </c>
      <c r="AI72" s="20">
        <f t="shared" si="24"/>
        <v>24737</v>
      </c>
      <c r="AJ72" s="23">
        <f t="shared" si="24"/>
        <v>21788.5</v>
      </c>
      <c r="AK72" s="24">
        <f t="shared" si="16"/>
        <v>170767</v>
      </c>
      <c r="AL72" s="25">
        <f t="shared" si="20"/>
        <v>24395.285714285714</v>
      </c>
      <c r="AN72" s="27"/>
    </row>
    <row r="73" spans="1:41" s="26" customFormat="1" ht="13.8">
      <c r="A73" s="48" t="s">
        <v>214</v>
      </c>
      <c r="B73" s="31" t="s">
        <v>27</v>
      </c>
      <c r="C73" s="31" t="s">
        <v>145</v>
      </c>
      <c r="D73" s="32" t="s">
        <v>146</v>
      </c>
      <c r="E73" s="33" t="s">
        <v>215</v>
      </c>
      <c r="F73" s="31" t="s">
        <v>67</v>
      </c>
      <c r="G73" s="31" t="s">
        <v>32</v>
      </c>
      <c r="H73" s="31" t="s">
        <v>33</v>
      </c>
      <c r="I73" s="34" t="s">
        <v>57</v>
      </c>
      <c r="J73" s="35" t="s">
        <v>39</v>
      </c>
      <c r="K73" s="32" t="s">
        <v>68</v>
      </c>
      <c r="L73" s="38"/>
      <c r="M73" s="38"/>
      <c r="N73" s="38"/>
      <c r="O73" s="38"/>
      <c r="P73" s="38"/>
      <c r="Q73" s="38"/>
      <c r="R73" s="38"/>
      <c r="S73" s="37">
        <f t="shared" si="18"/>
        <v>0</v>
      </c>
      <c r="T73" s="37">
        <f t="shared" si="13"/>
        <v>0</v>
      </c>
      <c r="U73" s="38"/>
      <c r="V73" s="38"/>
      <c r="W73" s="38"/>
      <c r="X73" s="38"/>
      <c r="Y73" s="38"/>
      <c r="Z73" s="38"/>
      <c r="AA73" s="38"/>
      <c r="AB73" s="37">
        <f t="shared" si="19"/>
        <v>0</v>
      </c>
      <c r="AC73" s="37">
        <f t="shared" si="23"/>
        <v>0</v>
      </c>
      <c r="AD73" s="38">
        <v>7060</v>
      </c>
      <c r="AE73" s="38">
        <v>7081</v>
      </c>
      <c r="AF73" s="38">
        <v>6623</v>
      </c>
      <c r="AG73" s="38">
        <v>7302</v>
      </c>
      <c r="AH73" s="38">
        <v>7302</v>
      </c>
      <c r="AI73" s="38">
        <v>7503</v>
      </c>
      <c r="AJ73" s="40"/>
      <c r="AK73" s="41">
        <f t="shared" si="16"/>
        <v>42871</v>
      </c>
      <c r="AL73" s="42">
        <f t="shared" si="20"/>
        <v>7145.166666666667</v>
      </c>
      <c r="AN73" s="27" t="s">
        <v>62</v>
      </c>
      <c r="AO73" s="26" t="s">
        <v>62</v>
      </c>
    </row>
    <row r="74" spans="1:41" s="26" customFormat="1" ht="13.8">
      <c r="A74" s="14" t="s">
        <v>216</v>
      </c>
      <c r="B74" s="15" t="s">
        <v>27</v>
      </c>
      <c r="C74" s="15" t="s">
        <v>145</v>
      </c>
      <c r="D74" s="16" t="s">
        <v>146</v>
      </c>
      <c r="E74" s="17" t="s">
        <v>217</v>
      </c>
      <c r="F74" s="15" t="s">
        <v>31</v>
      </c>
      <c r="G74" s="15" t="s">
        <v>32</v>
      </c>
      <c r="H74" s="15" t="s">
        <v>218</v>
      </c>
      <c r="I74" s="18" t="s">
        <v>34</v>
      </c>
      <c r="J74" s="19" t="s">
        <v>167</v>
      </c>
      <c r="K74" s="16" t="s">
        <v>40</v>
      </c>
      <c r="L74" s="20"/>
      <c r="M74" s="20"/>
      <c r="N74" s="20"/>
      <c r="O74" s="20"/>
      <c r="P74" s="20"/>
      <c r="Q74" s="20"/>
      <c r="R74" s="20"/>
      <c r="S74" s="21">
        <f t="shared" si="18"/>
        <v>0</v>
      </c>
      <c r="T74" s="21">
        <f t="shared" si="13"/>
        <v>0</v>
      </c>
      <c r="U74" s="20"/>
      <c r="V74" s="20"/>
      <c r="W74" s="20"/>
      <c r="X74" s="20"/>
      <c r="Y74" s="20"/>
      <c r="Z74" s="20"/>
      <c r="AA74" s="20"/>
      <c r="AB74" s="21">
        <f t="shared" si="19"/>
        <v>0</v>
      </c>
      <c r="AC74" s="21">
        <f t="shared" si="23"/>
        <v>0</v>
      </c>
      <c r="AD74" s="20">
        <v>361323</v>
      </c>
      <c r="AE74" s="20">
        <v>361323</v>
      </c>
      <c r="AF74" s="20">
        <v>361323</v>
      </c>
      <c r="AG74" s="20">
        <v>361323</v>
      </c>
      <c r="AH74" s="20">
        <v>361323</v>
      </c>
      <c r="AI74" s="20">
        <v>500678</v>
      </c>
      <c r="AJ74" s="23">
        <v>315452</v>
      </c>
      <c r="AK74" s="24">
        <f t="shared" si="16"/>
        <v>2622745</v>
      </c>
      <c r="AL74" s="25">
        <f t="shared" si="20"/>
        <v>374677.85714285716</v>
      </c>
      <c r="AN74" s="27" t="s">
        <v>62</v>
      </c>
      <c r="AO74" s="26" t="s">
        <v>62</v>
      </c>
    </row>
    <row r="75" spans="1:41" s="28" customFormat="1" ht="13.8">
      <c r="A75" s="14" t="s">
        <v>219</v>
      </c>
      <c r="B75" s="15" t="s">
        <v>27</v>
      </c>
      <c r="C75" s="15" t="s">
        <v>145</v>
      </c>
      <c r="D75" s="16" t="s">
        <v>146</v>
      </c>
      <c r="E75" s="17" t="s">
        <v>217</v>
      </c>
      <c r="F75" s="15" t="s">
        <v>31</v>
      </c>
      <c r="G75" s="15" t="s">
        <v>38</v>
      </c>
      <c r="H75" s="15" t="s">
        <v>33</v>
      </c>
      <c r="I75" s="18" t="s">
        <v>34</v>
      </c>
      <c r="J75" s="19" t="s">
        <v>39</v>
      </c>
      <c r="K75" s="16" t="s">
        <v>40</v>
      </c>
      <c r="L75" s="20"/>
      <c r="M75" s="20"/>
      <c r="N75" s="20"/>
      <c r="O75" s="20"/>
      <c r="P75" s="20"/>
      <c r="Q75" s="20"/>
      <c r="R75" s="20"/>
      <c r="S75" s="21">
        <f t="shared" si="18"/>
        <v>0</v>
      </c>
      <c r="T75" s="21">
        <f t="shared" si="13"/>
        <v>0</v>
      </c>
      <c r="U75" s="20"/>
      <c r="V75" s="20"/>
      <c r="W75" s="20"/>
      <c r="X75" s="20"/>
      <c r="Y75" s="20"/>
      <c r="Z75" s="20"/>
      <c r="AA75" s="20"/>
      <c r="AB75" s="21">
        <f t="shared" si="19"/>
        <v>0</v>
      </c>
      <c r="AC75" s="21">
        <f t="shared" si="23"/>
        <v>0</v>
      </c>
      <c r="AD75" s="20">
        <v>171076</v>
      </c>
      <c r="AE75" s="20">
        <v>171076</v>
      </c>
      <c r="AF75" s="20">
        <v>171076</v>
      </c>
      <c r="AG75" s="20">
        <v>171076</v>
      </c>
      <c r="AH75" s="20">
        <v>171076</v>
      </c>
      <c r="AI75" s="20">
        <v>143813</v>
      </c>
      <c r="AJ75" s="23">
        <v>222184</v>
      </c>
      <c r="AK75" s="24">
        <f t="shared" si="16"/>
        <v>1221377</v>
      </c>
      <c r="AL75" s="25">
        <f t="shared" si="20"/>
        <v>174482.42857142858</v>
      </c>
      <c r="AM75" s="26"/>
      <c r="AN75" s="27"/>
      <c r="AO75" s="26"/>
    </row>
    <row r="76" spans="1:41" s="26" customFormat="1" ht="13.8">
      <c r="A76" s="14" t="s">
        <v>220</v>
      </c>
      <c r="B76" s="15" t="s">
        <v>27</v>
      </c>
      <c r="C76" s="15" t="s">
        <v>145</v>
      </c>
      <c r="D76" s="16" t="s">
        <v>146</v>
      </c>
      <c r="E76" s="17" t="s">
        <v>221</v>
      </c>
      <c r="F76" s="15" t="s">
        <v>53</v>
      </c>
      <c r="G76" s="15" t="s">
        <v>32</v>
      </c>
      <c r="H76" s="15" t="s">
        <v>47</v>
      </c>
      <c r="I76" s="18" t="s">
        <v>57</v>
      </c>
      <c r="J76" s="19" t="s">
        <v>167</v>
      </c>
      <c r="K76" s="16" t="s">
        <v>40</v>
      </c>
      <c r="L76" s="20"/>
      <c r="M76" s="20"/>
      <c r="N76" s="20"/>
      <c r="O76" s="20"/>
      <c r="P76" s="20"/>
      <c r="Q76" s="20"/>
      <c r="R76" s="20"/>
      <c r="S76" s="21">
        <f t="shared" si="18"/>
        <v>0</v>
      </c>
      <c r="T76" s="21">
        <f t="shared" si="13"/>
        <v>0</v>
      </c>
      <c r="U76" s="20"/>
      <c r="V76" s="20"/>
      <c r="W76" s="20"/>
      <c r="X76" s="20"/>
      <c r="Y76" s="20"/>
      <c r="Z76" s="20"/>
      <c r="AA76" s="20"/>
      <c r="AB76" s="21">
        <f t="shared" si="19"/>
        <v>0</v>
      </c>
      <c r="AC76" s="21">
        <f t="shared" si="23"/>
        <v>0</v>
      </c>
      <c r="AD76" s="20">
        <v>63386</v>
      </c>
      <c r="AE76" s="20">
        <v>63386</v>
      </c>
      <c r="AF76" s="20">
        <v>63386</v>
      </c>
      <c r="AG76" s="20">
        <v>63386</v>
      </c>
      <c r="AH76" s="20">
        <v>63386</v>
      </c>
      <c r="AI76" s="20">
        <v>62994</v>
      </c>
      <c r="AJ76" s="23"/>
      <c r="AK76" s="24">
        <f t="shared" si="16"/>
        <v>379924</v>
      </c>
      <c r="AL76" s="25">
        <f t="shared" si="20"/>
        <v>63320.666666666664</v>
      </c>
      <c r="AN76" s="27"/>
    </row>
    <row r="77" spans="1:41" s="28" customFormat="1" ht="13.8">
      <c r="A77" s="14" t="s">
        <v>222</v>
      </c>
      <c r="B77" s="15" t="s">
        <v>27</v>
      </c>
      <c r="C77" s="15" t="s">
        <v>145</v>
      </c>
      <c r="D77" s="16" t="s">
        <v>146</v>
      </c>
      <c r="E77" s="17" t="s">
        <v>223</v>
      </c>
      <c r="F77" s="15" t="s">
        <v>46</v>
      </c>
      <c r="G77" s="15" t="s">
        <v>32</v>
      </c>
      <c r="H77" s="15" t="s">
        <v>33</v>
      </c>
      <c r="I77" s="18" t="s">
        <v>57</v>
      </c>
      <c r="J77" s="19" t="s">
        <v>39</v>
      </c>
      <c r="K77" s="16" t="s">
        <v>40</v>
      </c>
      <c r="L77" s="20"/>
      <c r="M77" s="20"/>
      <c r="N77" s="20"/>
      <c r="O77" s="20"/>
      <c r="P77" s="20"/>
      <c r="Q77" s="20"/>
      <c r="R77" s="20"/>
      <c r="S77" s="21">
        <f t="shared" si="18"/>
        <v>0</v>
      </c>
      <c r="T77" s="21">
        <f t="shared" si="13"/>
        <v>0</v>
      </c>
      <c r="U77" s="20"/>
      <c r="V77" s="20"/>
      <c r="W77" s="20"/>
      <c r="X77" s="20"/>
      <c r="Y77" s="20"/>
      <c r="Z77" s="20"/>
      <c r="AA77" s="20"/>
      <c r="AB77" s="21">
        <f t="shared" si="19"/>
        <v>0</v>
      </c>
      <c r="AC77" s="21">
        <f t="shared" si="23"/>
        <v>0</v>
      </c>
      <c r="AD77" s="22">
        <v>13164</v>
      </c>
      <c r="AE77" s="20">
        <v>13164</v>
      </c>
      <c r="AF77" s="20">
        <v>13164</v>
      </c>
      <c r="AG77" s="20">
        <v>13164</v>
      </c>
      <c r="AH77" s="20">
        <v>13164</v>
      </c>
      <c r="AI77" s="20">
        <v>10214</v>
      </c>
      <c r="AJ77" s="23"/>
      <c r="AK77" s="24">
        <f t="shared" si="16"/>
        <v>76034</v>
      </c>
      <c r="AL77" s="25">
        <f t="shared" si="20"/>
        <v>12672.333333333334</v>
      </c>
      <c r="AM77" s="26"/>
      <c r="AN77" s="27"/>
      <c r="AO77" s="26"/>
    </row>
    <row r="78" spans="1:41" s="28" customFormat="1" ht="13.8">
      <c r="A78" s="14" t="s">
        <v>224</v>
      </c>
      <c r="B78" s="15" t="s">
        <v>27</v>
      </c>
      <c r="C78" s="15" t="s">
        <v>145</v>
      </c>
      <c r="D78" s="16" t="s">
        <v>146</v>
      </c>
      <c r="E78" s="17" t="s">
        <v>225</v>
      </c>
      <c r="F78" s="15" t="s">
        <v>53</v>
      </c>
      <c r="G78" s="15" t="s">
        <v>32</v>
      </c>
      <c r="H78" s="15" t="s">
        <v>33</v>
      </c>
      <c r="I78" s="18" t="s">
        <v>57</v>
      </c>
      <c r="J78" s="19" t="s">
        <v>35</v>
      </c>
      <c r="K78" s="16" t="s">
        <v>36</v>
      </c>
      <c r="L78" s="20">
        <v>56338</v>
      </c>
      <c r="M78" s="20">
        <v>56709</v>
      </c>
      <c r="N78" s="20">
        <v>56886</v>
      </c>
      <c r="O78" s="20">
        <v>57151</v>
      </c>
      <c r="P78" s="20">
        <v>57770</v>
      </c>
      <c r="Q78" s="20">
        <v>59816</v>
      </c>
      <c r="R78" s="20"/>
      <c r="S78" s="21">
        <f t="shared" si="18"/>
        <v>344670</v>
      </c>
      <c r="T78" s="21">
        <f t="shared" si="13"/>
        <v>57445</v>
      </c>
      <c r="U78" s="20">
        <v>54420</v>
      </c>
      <c r="V78" s="20">
        <v>54358</v>
      </c>
      <c r="W78" s="20">
        <v>54809</v>
      </c>
      <c r="X78" s="20">
        <v>54815</v>
      </c>
      <c r="Y78" s="20">
        <v>54960</v>
      </c>
      <c r="Z78" s="20">
        <v>58088</v>
      </c>
      <c r="AA78" s="20"/>
      <c r="AB78" s="21">
        <f t="shared" si="19"/>
        <v>331450</v>
      </c>
      <c r="AC78" s="21">
        <f t="shared" si="23"/>
        <v>55241.666666666664</v>
      </c>
      <c r="AD78" s="22">
        <f t="shared" ref="AD78:AI78" si="25">AVERAGE(L78,U78)</f>
        <v>55379</v>
      </c>
      <c r="AE78" s="20">
        <f t="shared" si="25"/>
        <v>55533.5</v>
      </c>
      <c r="AF78" s="20">
        <f t="shared" si="25"/>
        <v>55847.5</v>
      </c>
      <c r="AG78" s="20">
        <f t="shared" si="25"/>
        <v>55983</v>
      </c>
      <c r="AH78" s="20">
        <f t="shared" si="25"/>
        <v>56365</v>
      </c>
      <c r="AI78" s="20">
        <f t="shared" si="25"/>
        <v>58952</v>
      </c>
      <c r="AJ78" s="23"/>
      <c r="AK78" s="24">
        <f t="shared" si="16"/>
        <v>338060</v>
      </c>
      <c r="AL78" s="25">
        <f t="shared" si="20"/>
        <v>56343.333333333336</v>
      </c>
      <c r="AN78" s="29" t="s">
        <v>226</v>
      </c>
    </row>
    <row r="79" spans="1:41" s="28" customFormat="1" ht="13.8">
      <c r="A79" s="48" t="s">
        <v>227</v>
      </c>
      <c r="B79" s="31" t="s">
        <v>27</v>
      </c>
      <c r="C79" s="31" t="s">
        <v>145</v>
      </c>
      <c r="D79" s="32" t="s">
        <v>146</v>
      </c>
      <c r="E79" s="33" t="s">
        <v>228</v>
      </c>
      <c r="F79" s="31" t="s">
        <v>67</v>
      </c>
      <c r="G79" s="31" t="s">
        <v>32</v>
      </c>
      <c r="H79" s="31" t="s">
        <v>47</v>
      </c>
      <c r="I79" s="34" t="s">
        <v>57</v>
      </c>
      <c r="J79" s="35" t="s">
        <v>39</v>
      </c>
      <c r="K79" s="32" t="s">
        <v>68</v>
      </c>
      <c r="L79" s="38"/>
      <c r="M79" s="38"/>
      <c r="N79" s="38"/>
      <c r="O79" s="38"/>
      <c r="P79" s="38"/>
      <c r="Q79" s="38"/>
      <c r="R79" s="38"/>
      <c r="S79" s="37">
        <f t="shared" si="18"/>
        <v>0</v>
      </c>
      <c r="T79" s="37">
        <f t="shared" si="13"/>
        <v>0</v>
      </c>
      <c r="U79" s="38"/>
      <c r="V79" s="38"/>
      <c r="W79" s="38"/>
      <c r="X79" s="38"/>
      <c r="Y79" s="38"/>
      <c r="Z79" s="38"/>
      <c r="AA79" s="38"/>
      <c r="AB79" s="37">
        <f t="shared" si="19"/>
        <v>0</v>
      </c>
      <c r="AC79" s="37">
        <f t="shared" si="23"/>
        <v>0</v>
      </c>
      <c r="AD79" s="39">
        <v>7700</v>
      </c>
      <c r="AE79" s="38">
        <v>7700</v>
      </c>
      <c r="AF79" s="38">
        <v>7700</v>
      </c>
      <c r="AG79" s="38">
        <v>7700</v>
      </c>
      <c r="AH79" s="38">
        <v>7700</v>
      </c>
      <c r="AI79" s="38">
        <v>7700</v>
      </c>
      <c r="AJ79" s="40"/>
      <c r="AK79" s="41">
        <f t="shared" si="16"/>
        <v>46200</v>
      </c>
      <c r="AL79" s="42">
        <f t="shared" si="20"/>
        <v>7700</v>
      </c>
      <c r="AN79" s="29" t="s">
        <v>226</v>
      </c>
    </row>
    <row r="80" spans="1:41" s="28" customFormat="1" ht="13.8">
      <c r="A80" s="14" t="s">
        <v>229</v>
      </c>
      <c r="B80" s="15" t="s">
        <v>27</v>
      </c>
      <c r="C80" s="15" t="s">
        <v>114</v>
      </c>
      <c r="D80" s="16" t="s">
        <v>230</v>
      </c>
      <c r="E80" s="17" t="s">
        <v>231</v>
      </c>
      <c r="F80" s="15" t="s">
        <v>46</v>
      </c>
      <c r="G80" s="15" t="s">
        <v>32</v>
      </c>
      <c r="H80" s="15" t="s">
        <v>33</v>
      </c>
      <c r="I80" s="18" t="s">
        <v>57</v>
      </c>
      <c r="J80" s="19" t="s">
        <v>129</v>
      </c>
      <c r="K80" s="16" t="s">
        <v>40</v>
      </c>
      <c r="L80" s="20"/>
      <c r="M80" s="20"/>
      <c r="N80" s="20"/>
      <c r="O80" s="20"/>
      <c r="P80" s="20"/>
      <c r="Q80" s="20"/>
      <c r="R80" s="20"/>
      <c r="S80" s="21">
        <f t="shared" si="18"/>
        <v>0</v>
      </c>
      <c r="T80" s="21">
        <f t="shared" si="13"/>
        <v>0</v>
      </c>
      <c r="U80" s="20"/>
      <c r="V80" s="20"/>
      <c r="W80" s="20"/>
      <c r="X80" s="20"/>
      <c r="Y80" s="20"/>
      <c r="Z80" s="20"/>
      <c r="AA80" s="20"/>
      <c r="AB80" s="21">
        <f t="shared" si="19"/>
        <v>0</v>
      </c>
      <c r="AC80" s="21">
        <f t="shared" si="23"/>
        <v>0</v>
      </c>
      <c r="AD80" s="22">
        <v>18518</v>
      </c>
      <c r="AE80" s="20">
        <v>18518</v>
      </c>
      <c r="AF80" s="20">
        <v>18518</v>
      </c>
      <c r="AG80" s="20">
        <v>18518</v>
      </c>
      <c r="AH80" s="20">
        <v>18518</v>
      </c>
      <c r="AI80" s="20">
        <v>19355</v>
      </c>
      <c r="AJ80" s="23"/>
      <c r="AK80" s="24">
        <f t="shared" si="16"/>
        <v>111945</v>
      </c>
      <c r="AL80" s="25">
        <f t="shared" si="20"/>
        <v>18657.5</v>
      </c>
      <c r="AN80" s="29" t="s">
        <v>226</v>
      </c>
    </row>
    <row r="81" spans="1:41" s="28" customFormat="1" ht="13.8">
      <c r="A81" s="14" t="s">
        <v>232</v>
      </c>
      <c r="B81" s="15" t="s">
        <v>27</v>
      </c>
      <c r="C81" s="15" t="s">
        <v>114</v>
      </c>
      <c r="D81" s="16" t="s">
        <v>230</v>
      </c>
      <c r="E81" s="17" t="s">
        <v>233</v>
      </c>
      <c r="F81" s="15" t="s">
        <v>67</v>
      </c>
      <c r="G81" s="15" t="s">
        <v>32</v>
      </c>
      <c r="H81" s="15" t="s">
        <v>47</v>
      </c>
      <c r="I81" s="18" t="s">
        <v>57</v>
      </c>
      <c r="J81" s="19" t="s">
        <v>129</v>
      </c>
      <c r="K81" s="16" t="s">
        <v>40</v>
      </c>
      <c r="L81" s="20"/>
      <c r="M81" s="20"/>
      <c r="N81" s="20"/>
      <c r="O81" s="20"/>
      <c r="P81" s="20"/>
      <c r="Q81" s="20"/>
      <c r="R81" s="20"/>
      <c r="S81" s="21">
        <f t="shared" ref="S81:S97" si="26">SUM(L81:R81)</f>
        <v>0</v>
      </c>
      <c r="T81" s="21">
        <f t="shared" si="13"/>
        <v>0</v>
      </c>
      <c r="U81" s="20"/>
      <c r="V81" s="20"/>
      <c r="W81" s="20"/>
      <c r="X81" s="20"/>
      <c r="Y81" s="20"/>
      <c r="Z81" s="20"/>
      <c r="AA81" s="20"/>
      <c r="AB81" s="21">
        <f t="shared" si="19"/>
        <v>0</v>
      </c>
      <c r="AC81" s="21">
        <f t="shared" si="23"/>
        <v>0</v>
      </c>
      <c r="AD81" s="22">
        <v>7778</v>
      </c>
      <c r="AE81" s="20">
        <v>7778</v>
      </c>
      <c r="AF81" s="20">
        <v>7778</v>
      </c>
      <c r="AG81" s="20">
        <v>7778</v>
      </c>
      <c r="AH81" s="20">
        <v>7778</v>
      </c>
      <c r="AI81" s="20">
        <v>7837</v>
      </c>
      <c r="AJ81" s="23"/>
      <c r="AK81" s="24">
        <f t="shared" si="16"/>
        <v>46727</v>
      </c>
      <c r="AL81" s="25">
        <f t="shared" si="20"/>
        <v>7787.833333333333</v>
      </c>
      <c r="AN81" s="29" t="s">
        <v>118</v>
      </c>
      <c r="AO81" s="56" t="s">
        <v>168</v>
      </c>
    </row>
    <row r="82" spans="1:41" s="26" customFormat="1" ht="13.8">
      <c r="A82" s="14" t="s">
        <v>234</v>
      </c>
      <c r="B82" s="15" t="s">
        <v>113</v>
      </c>
      <c r="C82" s="15" t="s">
        <v>235</v>
      </c>
      <c r="D82" s="16" t="s">
        <v>236</v>
      </c>
      <c r="E82" s="17" t="s">
        <v>237</v>
      </c>
      <c r="F82" s="15" t="s">
        <v>46</v>
      </c>
      <c r="G82" s="15" t="s">
        <v>38</v>
      </c>
      <c r="H82" s="15" t="s">
        <v>33</v>
      </c>
      <c r="I82" s="18" t="s">
        <v>34</v>
      </c>
      <c r="J82" s="19" t="s">
        <v>190</v>
      </c>
      <c r="K82" s="16" t="s">
        <v>36</v>
      </c>
      <c r="L82" s="20">
        <v>27457</v>
      </c>
      <c r="M82" s="20">
        <v>27960</v>
      </c>
      <c r="N82" s="20">
        <v>27774</v>
      </c>
      <c r="O82" s="20">
        <v>28047</v>
      </c>
      <c r="P82" s="20">
        <v>27976</v>
      </c>
      <c r="Q82" s="20">
        <v>29734</v>
      </c>
      <c r="R82" s="20">
        <v>34410</v>
      </c>
      <c r="S82" s="21">
        <f t="shared" si="26"/>
        <v>203358</v>
      </c>
      <c r="T82" s="21">
        <f t="shared" si="13"/>
        <v>29051.142857142859</v>
      </c>
      <c r="U82" s="20">
        <v>26170</v>
      </c>
      <c r="V82" s="20">
        <v>26514</v>
      </c>
      <c r="W82" s="20">
        <v>26493</v>
      </c>
      <c r="X82" s="20">
        <v>26604</v>
      </c>
      <c r="Y82" s="20">
        <v>26452</v>
      </c>
      <c r="Z82" s="20">
        <v>25859</v>
      </c>
      <c r="AA82" s="20">
        <v>36705</v>
      </c>
      <c r="AB82" s="21">
        <f t="shared" si="19"/>
        <v>194797</v>
      </c>
      <c r="AC82" s="21">
        <f t="shared" si="23"/>
        <v>27828.142857142859</v>
      </c>
      <c r="AD82" s="22">
        <f t="shared" ref="AD82:AJ86" si="27">AVERAGE(L82,U82)</f>
        <v>26813.5</v>
      </c>
      <c r="AE82" s="20">
        <f t="shared" si="27"/>
        <v>27237</v>
      </c>
      <c r="AF82" s="20">
        <f t="shared" si="27"/>
        <v>27133.5</v>
      </c>
      <c r="AG82" s="20">
        <f t="shared" si="27"/>
        <v>27325.5</v>
      </c>
      <c r="AH82" s="20">
        <f t="shared" si="27"/>
        <v>27214</v>
      </c>
      <c r="AI82" s="20">
        <f t="shared" si="27"/>
        <v>27796.5</v>
      </c>
      <c r="AJ82" s="23">
        <f t="shared" si="27"/>
        <v>35557.5</v>
      </c>
      <c r="AK82" s="24">
        <f t="shared" si="16"/>
        <v>199077.5</v>
      </c>
      <c r="AL82" s="25">
        <f t="shared" si="20"/>
        <v>28439.642857142859</v>
      </c>
      <c r="AN82" s="27"/>
    </row>
    <row r="83" spans="1:41" s="28" customFormat="1" ht="13.8">
      <c r="A83" s="14" t="s">
        <v>238</v>
      </c>
      <c r="B83" s="15" t="s">
        <v>113</v>
      </c>
      <c r="C83" s="15" t="s">
        <v>235</v>
      </c>
      <c r="D83" s="16" t="s">
        <v>236</v>
      </c>
      <c r="E83" s="17" t="s">
        <v>239</v>
      </c>
      <c r="F83" s="15" t="s">
        <v>46</v>
      </c>
      <c r="G83" s="15" t="s">
        <v>38</v>
      </c>
      <c r="H83" s="15" t="s">
        <v>33</v>
      </c>
      <c r="I83" s="18" t="s">
        <v>57</v>
      </c>
      <c r="J83" s="19" t="s">
        <v>190</v>
      </c>
      <c r="K83" s="16" t="s">
        <v>36</v>
      </c>
      <c r="L83" s="20">
        <v>14685</v>
      </c>
      <c r="M83" s="20">
        <v>14685</v>
      </c>
      <c r="N83" s="20">
        <v>14685</v>
      </c>
      <c r="O83" s="20">
        <v>14685</v>
      </c>
      <c r="P83" s="20">
        <v>14685</v>
      </c>
      <c r="Q83" s="20">
        <v>16527</v>
      </c>
      <c r="R83" s="20"/>
      <c r="S83" s="21">
        <f t="shared" si="26"/>
        <v>89952</v>
      </c>
      <c r="T83" s="21">
        <f t="shared" si="13"/>
        <v>14992</v>
      </c>
      <c r="U83" s="20">
        <v>15018</v>
      </c>
      <c r="V83" s="20">
        <v>15018</v>
      </c>
      <c r="W83" s="20">
        <v>15018</v>
      </c>
      <c r="X83" s="20">
        <v>15018</v>
      </c>
      <c r="Y83" s="20">
        <v>15018</v>
      </c>
      <c r="Z83" s="20">
        <v>16406</v>
      </c>
      <c r="AA83" s="20"/>
      <c r="AB83" s="21">
        <f t="shared" si="19"/>
        <v>91496</v>
      </c>
      <c r="AC83" s="21">
        <f t="shared" si="23"/>
        <v>15249.333333333334</v>
      </c>
      <c r="AD83" s="22">
        <f t="shared" si="27"/>
        <v>14851.5</v>
      </c>
      <c r="AE83" s="20">
        <f t="shared" si="27"/>
        <v>14851.5</v>
      </c>
      <c r="AF83" s="20">
        <f t="shared" si="27"/>
        <v>14851.5</v>
      </c>
      <c r="AG83" s="20">
        <f t="shared" si="27"/>
        <v>14851.5</v>
      </c>
      <c r="AH83" s="20">
        <f t="shared" si="27"/>
        <v>14851.5</v>
      </c>
      <c r="AI83" s="20">
        <f t="shared" si="27"/>
        <v>16466.5</v>
      </c>
      <c r="AJ83" s="23"/>
      <c r="AK83" s="24">
        <f t="shared" si="16"/>
        <v>90724</v>
      </c>
      <c r="AL83" s="25">
        <f t="shared" si="20"/>
        <v>15120.666666666666</v>
      </c>
      <c r="AM83" s="26"/>
      <c r="AN83" s="27"/>
      <c r="AO83" s="26"/>
    </row>
    <row r="84" spans="1:41" s="26" customFormat="1" ht="13.8">
      <c r="A84" s="14" t="s">
        <v>240</v>
      </c>
      <c r="B84" s="15" t="s">
        <v>27</v>
      </c>
      <c r="C84" s="15" t="s">
        <v>235</v>
      </c>
      <c r="D84" s="16" t="s">
        <v>236</v>
      </c>
      <c r="E84" s="17" t="s">
        <v>241</v>
      </c>
      <c r="F84" s="15" t="s">
        <v>31</v>
      </c>
      <c r="G84" s="15" t="s">
        <v>32</v>
      </c>
      <c r="H84" s="15" t="s">
        <v>33</v>
      </c>
      <c r="I84" s="18" t="s">
        <v>57</v>
      </c>
      <c r="J84" s="19" t="s">
        <v>35</v>
      </c>
      <c r="K84" s="16" t="s">
        <v>36</v>
      </c>
      <c r="L84" s="20">
        <v>146811</v>
      </c>
      <c r="M84" s="20">
        <v>147490</v>
      </c>
      <c r="N84" s="20">
        <v>147313</v>
      </c>
      <c r="O84" s="20">
        <v>145848</v>
      </c>
      <c r="P84" s="20">
        <v>148085</v>
      </c>
      <c r="Q84" s="20">
        <v>160911</v>
      </c>
      <c r="R84" s="20"/>
      <c r="S84" s="21">
        <f t="shared" si="26"/>
        <v>896458</v>
      </c>
      <c r="T84" s="21">
        <f t="shared" si="13"/>
        <v>149409.66666666666</v>
      </c>
      <c r="U84" s="20">
        <v>113166</v>
      </c>
      <c r="V84" s="20">
        <v>116941</v>
      </c>
      <c r="W84" s="20">
        <v>117415</v>
      </c>
      <c r="X84" s="20">
        <v>115828</v>
      </c>
      <c r="Y84" s="20">
        <v>118997</v>
      </c>
      <c r="Z84" s="20">
        <v>133438</v>
      </c>
      <c r="AA84" s="20"/>
      <c r="AB84" s="21">
        <f t="shared" si="19"/>
        <v>715785</v>
      </c>
      <c r="AC84" s="21">
        <f t="shared" si="23"/>
        <v>119297.5</v>
      </c>
      <c r="AD84" s="22">
        <f t="shared" si="27"/>
        <v>129988.5</v>
      </c>
      <c r="AE84" s="20">
        <f t="shared" si="27"/>
        <v>132215.5</v>
      </c>
      <c r="AF84" s="20">
        <f t="shared" si="27"/>
        <v>132364</v>
      </c>
      <c r="AG84" s="20">
        <f t="shared" si="27"/>
        <v>130838</v>
      </c>
      <c r="AH84" s="20">
        <f t="shared" si="27"/>
        <v>133541</v>
      </c>
      <c r="AI84" s="20">
        <f t="shared" si="27"/>
        <v>147174.5</v>
      </c>
      <c r="AJ84" s="23"/>
      <c r="AK84" s="24">
        <f t="shared" si="16"/>
        <v>806121.5</v>
      </c>
      <c r="AL84" s="25">
        <f t="shared" si="20"/>
        <v>134353.58333333334</v>
      </c>
      <c r="AN84" s="27"/>
    </row>
    <row r="85" spans="1:41" s="28" customFormat="1" ht="13.8">
      <c r="A85" s="14" t="s">
        <v>242</v>
      </c>
      <c r="B85" s="15" t="s">
        <v>113</v>
      </c>
      <c r="C85" s="15" t="s">
        <v>235</v>
      </c>
      <c r="D85" s="16" t="s">
        <v>236</v>
      </c>
      <c r="E85" s="17" t="s">
        <v>241</v>
      </c>
      <c r="F85" s="15" t="s">
        <v>31</v>
      </c>
      <c r="G85" s="15" t="s">
        <v>32</v>
      </c>
      <c r="H85" s="15" t="s">
        <v>33</v>
      </c>
      <c r="I85" s="18" t="s">
        <v>57</v>
      </c>
      <c r="J85" s="19" t="s">
        <v>117</v>
      </c>
      <c r="K85" s="16" t="s">
        <v>36</v>
      </c>
      <c r="L85" s="20">
        <v>30137</v>
      </c>
      <c r="M85" s="20">
        <v>30355</v>
      </c>
      <c r="N85" s="20">
        <v>30569</v>
      </c>
      <c r="O85" s="20">
        <v>30415</v>
      </c>
      <c r="P85" s="20">
        <v>31535</v>
      </c>
      <c r="Q85" s="20">
        <v>49227</v>
      </c>
      <c r="R85" s="20"/>
      <c r="S85" s="21">
        <f t="shared" si="26"/>
        <v>202238</v>
      </c>
      <c r="T85" s="21">
        <f t="shared" si="13"/>
        <v>33706.333333333336</v>
      </c>
      <c r="U85" s="20">
        <v>29562</v>
      </c>
      <c r="V85" s="20">
        <v>30253</v>
      </c>
      <c r="W85" s="20">
        <v>29892</v>
      </c>
      <c r="X85" s="20">
        <v>29983</v>
      </c>
      <c r="Y85" s="20">
        <v>31307</v>
      </c>
      <c r="Z85" s="20">
        <v>48616</v>
      </c>
      <c r="AA85" s="20"/>
      <c r="AB85" s="21">
        <f t="shared" si="19"/>
        <v>199613</v>
      </c>
      <c r="AC85" s="21">
        <f t="shared" si="23"/>
        <v>33268.833333333336</v>
      </c>
      <c r="AD85" s="22">
        <f t="shared" si="27"/>
        <v>29849.5</v>
      </c>
      <c r="AE85" s="20">
        <f t="shared" si="27"/>
        <v>30304</v>
      </c>
      <c r="AF85" s="20">
        <f t="shared" si="27"/>
        <v>30230.5</v>
      </c>
      <c r="AG85" s="20">
        <f t="shared" si="27"/>
        <v>30199</v>
      </c>
      <c r="AH85" s="20">
        <f t="shared" si="27"/>
        <v>31421</v>
      </c>
      <c r="AI85" s="20">
        <f t="shared" si="27"/>
        <v>48921.5</v>
      </c>
      <c r="AJ85" s="23"/>
      <c r="AK85" s="24">
        <f t="shared" si="16"/>
        <v>200925.5</v>
      </c>
      <c r="AL85" s="25">
        <f t="shared" si="20"/>
        <v>33487.583333333336</v>
      </c>
      <c r="AM85" s="26"/>
      <c r="AN85" s="27"/>
      <c r="AO85" s="26"/>
    </row>
    <row r="86" spans="1:41" s="26" customFormat="1" ht="13.8">
      <c r="A86" s="14" t="s">
        <v>243</v>
      </c>
      <c r="B86" s="15" t="s">
        <v>113</v>
      </c>
      <c r="C86" s="15" t="s">
        <v>235</v>
      </c>
      <c r="D86" s="16" t="s">
        <v>236</v>
      </c>
      <c r="E86" s="17" t="s">
        <v>241</v>
      </c>
      <c r="F86" s="15" t="s">
        <v>31</v>
      </c>
      <c r="G86" s="15" t="s">
        <v>32</v>
      </c>
      <c r="H86" s="15" t="s">
        <v>33</v>
      </c>
      <c r="I86" s="18" t="s">
        <v>57</v>
      </c>
      <c r="J86" s="19" t="s">
        <v>190</v>
      </c>
      <c r="K86" s="16" t="s">
        <v>36</v>
      </c>
      <c r="L86" s="20">
        <v>209920</v>
      </c>
      <c r="M86" s="20">
        <v>211511</v>
      </c>
      <c r="N86" s="20">
        <v>213200</v>
      </c>
      <c r="O86" s="20">
        <v>213232</v>
      </c>
      <c r="P86" s="20">
        <v>209354</v>
      </c>
      <c r="Q86" s="20">
        <v>270694</v>
      </c>
      <c r="R86" s="20"/>
      <c r="S86" s="21">
        <f t="shared" si="26"/>
        <v>1327911</v>
      </c>
      <c r="T86" s="21">
        <f t="shared" si="13"/>
        <v>221318.5</v>
      </c>
      <c r="U86" s="20">
        <v>203312</v>
      </c>
      <c r="V86" s="20">
        <v>205035</v>
      </c>
      <c r="W86" s="20">
        <v>206303</v>
      </c>
      <c r="X86" s="20">
        <v>206278</v>
      </c>
      <c r="Y86" s="20">
        <v>206012</v>
      </c>
      <c r="Z86" s="20">
        <v>264235</v>
      </c>
      <c r="AA86" s="20"/>
      <c r="AB86" s="21">
        <f t="shared" si="19"/>
        <v>1291175</v>
      </c>
      <c r="AC86" s="21">
        <f t="shared" si="23"/>
        <v>215195.83333333334</v>
      </c>
      <c r="AD86" s="22">
        <f t="shared" si="27"/>
        <v>206616</v>
      </c>
      <c r="AE86" s="20">
        <f t="shared" si="27"/>
        <v>208273</v>
      </c>
      <c r="AF86" s="20">
        <f t="shared" si="27"/>
        <v>209751.5</v>
      </c>
      <c r="AG86" s="20">
        <f t="shared" si="27"/>
        <v>209755</v>
      </c>
      <c r="AH86" s="20">
        <f t="shared" si="27"/>
        <v>207683</v>
      </c>
      <c r="AI86" s="20">
        <f t="shared" si="27"/>
        <v>267464.5</v>
      </c>
      <c r="AJ86" s="23"/>
      <c r="AK86" s="24">
        <f t="shared" si="16"/>
        <v>1309543</v>
      </c>
      <c r="AL86" s="25">
        <f t="shared" si="20"/>
        <v>218257.16666666666</v>
      </c>
      <c r="AN86" s="27"/>
    </row>
    <row r="87" spans="1:41" s="26" customFormat="1" ht="13.8">
      <c r="A87" s="14" t="s">
        <v>244</v>
      </c>
      <c r="B87" s="15" t="s">
        <v>113</v>
      </c>
      <c r="C87" s="15" t="s">
        <v>235</v>
      </c>
      <c r="D87" s="16" t="s">
        <v>236</v>
      </c>
      <c r="E87" s="17" t="s">
        <v>241</v>
      </c>
      <c r="F87" s="15" t="s">
        <v>31</v>
      </c>
      <c r="G87" s="15" t="s">
        <v>38</v>
      </c>
      <c r="H87" s="15" t="s">
        <v>33</v>
      </c>
      <c r="I87" s="18" t="s">
        <v>34</v>
      </c>
      <c r="J87" s="19" t="s">
        <v>39</v>
      </c>
      <c r="K87" s="16" t="s">
        <v>40</v>
      </c>
      <c r="L87" s="20"/>
      <c r="M87" s="20"/>
      <c r="N87" s="20"/>
      <c r="O87" s="20"/>
      <c r="P87" s="20"/>
      <c r="Q87" s="20"/>
      <c r="R87" s="20"/>
      <c r="S87" s="21">
        <f t="shared" si="26"/>
        <v>0</v>
      </c>
      <c r="T87" s="21">
        <f t="shared" si="13"/>
        <v>0</v>
      </c>
      <c r="U87" s="20"/>
      <c r="V87" s="20"/>
      <c r="W87" s="20"/>
      <c r="X87" s="20"/>
      <c r="Y87" s="20"/>
      <c r="Z87" s="20"/>
      <c r="AA87" s="20"/>
      <c r="AB87" s="21">
        <f t="shared" si="19"/>
        <v>0</v>
      </c>
      <c r="AC87" s="21">
        <f t="shared" si="23"/>
        <v>0</v>
      </c>
      <c r="AD87" s="22">
        <v>268561</v>
      </c>
      <c r="AE87" s="20">
        <v>268561</v>
      </c>
      <c r="AF87" s="20">
        <v>268561</v>
      </c>
      <c r="AG87" s="20">
        <v>268561</v>
      </c>
      <c r="AH87" s="20">
        <v>268561</v>
      </c>
      <c r="AI87" s="20">
        <v>291943</v>
      </c>
      <c r="AJ87" s="23">
        <v>267168</v>
      </c>
      <c r="AK87" s="24">
        <f t="shared" si="16"/>
        <v>1901916</v>
      </c>
      <c r="AL87" s="25">
        <f t="shared" si="20"/>
        <v>271702.28571428574</v>
      </c>
      <c r="AN87" s="27"/>
    </row>
    <row r="88" spans="1:41" s="26" customFormat="1" ht="13.8">
      <c r="A88" s="14" t="s">
        <v>245</v>
      </c>
      <c r="B88" s="15" t="s">
        <v>113</v>
      </c>
      <c r="C88" s="15" t="s">
        <v>235</v>
      </c>
      <c r="D88" s="16" t="s">
        <v>236</v>
      </c>
      <c r="E88" s="17" t="s">
        <v>246</v>
      </c>
      <c r="F88" s="15" t="s">
        <v>110</v>
      </c>
      <c r="G88" s="15" t="s">
        <v>38</v>
      </c>
      <c r="H88" s="15" t="s">
        <v>33</v>
      </c>
      <c r="I88" s="18" t="s">
        <v>34</v>
      </c>
      <c r="J88" s="19" t="s">
        <v>190</v>
      </c>
      <c r="K88" s="16" t="s">
        <v>36</v>
      </c>
      <c r="L88" s="20">
        <v>76412</v>
      </c>
      <c r="M88" s="20">
        <v>76642</v>
      </c>
      <c r="N88" s="20">
        <v>77027</v>
      </c>
      <c r="O88" s="20">
        <v>84485</v>
      </c>
      <c r="P88" s="20">
        <v>76836</v>
      </c>
      <c r="Q88" s="20">
        <v>101433</v>
      </c>
      <c r="R88" s="20">
        <v>83713</v>
      </c>
      <c r="S88" s="21">
        <f t="shared" si="26"/>
        <v>576548</v>
      </c>
      <c r="T88" s="21">
        <f t="shared" si="13"/>
        <v>82364</v>
      </c>
      <c r="U88" s="20">
        <v>74914</v>
      </c>
      <c r="V88" s="20">
        <v>75327</v>
      </c>
      <c r="W88" s="20">
        <v>75363</v>
      </c>
      <c r="X88" s="20">
        <v>80019</v>
      </c>
      <c r="Y88" s="20">
        <v>75337</v>
      </c>
      <c r="Z88" s="20">
        <v>103965</v>
      </c>
      <c r="AA88" s="20">
        <v>82741</v>
      </c>
      <c r="AB88" s="21">
        <f t="shared" si="19"/>
        <v>567666</v>
      </c>
      <c r="AC88" s="21">
        <f t="shared" si="23"/>
        <v>81095.142857142855</v>
      </c>
      <c r="AD88" s="22">
        <f t="shared" ref="AD88:AJ88" si="28">AVERAGE(L88,U88)</f>
        <v>75663</v>
      </c>
      <c r="AE88" s="20">
        <f t="shared" si="28"/>
        <v>75984.5</v>
      </c>
      <c r="AF88" s="20">
        <f t="shared" si="28"/>
        <v>76195</v>
      </c>
      <c r="AG88" s="20">
        <f t="shared" si="28"/>
        <v>82252</v>
      </c>
      <c r="AH88" s="20">
        <f t="shared" si="28"/>
        <v>76086.5</v>
      </c>
      <c r="AI88" s="20">
        <f t="shared" si="28"/>
        <v>102699</v>
      </c>
      <c r="AJ88" s="23">
        <f t="shared" si="28"/>
        <v>83227</v>
      </c>
      <c r="AK88" s="24">
        <f t="shared" si="16"/>
        <v>572107</v>
      </c>
      <c r="AL88" s="25">
        <f t="shared" si="20"/>
        <v>81729.571428571435</v>
      </c>
      <c r="AN88" s="27"/>
    </row>
    <row r="89" spans="1:41" s="26" customFormat="1" ht="13.8">
      <c r="A89" s="14" t="s">
        <v>247</v>
      </c>
      <c r="B89" s="15" t="s">
        <v>113</v>
      </c>
      <c r="C89" s="15" t="s">
        <v>235</v>
      </c>
      <c r="D89" s="16" t="s">
        <v>236</v>
      </c>
      <c r="E89" s="17" t="s">
        <v>246</v>
      </c>
      <c r="F89" s="15" t="s">
        <v>110</v>
      </c>
      <c r="G89" s="15" t="s">
        <v>38</v>
      </c>
      <c r="H89" s="15" t="s">
        <v>33</v>
      </c>
      <c r="I89" s="18" t="s">
        <v>34</v>
      </c>
      <c r="J89" s="19" t="s">
        <v>39</v>
      </c>
      <c r="K89" s="16" t="s">
        <v>40</v>
      </c>
      <c r="L89" s="20"/>
      <c r="M89" s="20"/>
      <c r="N89" s="20"/>
      <c r="O89" s="20"/>
      <c r="P89" s="20"/>
      <c r="Q89" s="20"/>
      <c r="R89" s="20"/>
      <c r="S89" s="21">
        <f t="shared" si="26"/>
        <v>0</v>
      </c>
      <c r="T89" s="21">
        <f t="shared" si="13"/>
        <v>0</v>
      </c>
      <c r="U89" s="20"/>
      <c r="V89" s="20"/>
      <c r="W89" s="20"/>
      <c r="X89" s="20"/>
      <c r="Y89" s="20"/>
      <c r="Z89" s="20"/>
      <c r="AA89" s="20"/>
      <c r="AB89" s="21">
        <f t="shared" si="19"/>
        <v>0</v>
      </c>
      <c r="AC89" s="21">
        <f t="shared" si="23"/>
        <v>0</v>
      </c>
      <c r="AD89" s="22">
        <v>124109</v>
      </c>
      <c r="AE89" s="20">
        <v>124109</v>
      </c>
      <c r="AF89" s="20">
        <v>124109</v>
      </c>
      <c r="AG89" s="20">
        <v>124109</v>
      </c>
      <c r="AH89" s="20">
        <v>124109</v>
      </c>
      <c r="AI89" s="20">
        <v>143053</v>
      </c>
      <c r="AJ89" s="23">
        <v>127398</v>
      </c>
      <c r="AK89" s="24">
        <f t="shared" si="16"/>
        <v>890996</v>
      </c>
      <c r="AL89" s="25">
        <f t="shared" si="20"/>
        <v>127285.14285714286</v>
      </c>
      <c r="AN89" s="27"/>
    </row>
    <row r="90" spans="1:41" s="26" customFormat="1" ht="13.8">
      <c r="A90" s="14" t="s">
        <v>248</v>
      </c>
      <c r="B90" s="15" t="s">
        <v>27</v>
      </c>
      <c r="C90" s="15" t="s">
        <v>235</v>
      </c>
      <c r="D90" s="16" t="s">
        <v>236</v>
      </c>
      <c r="E90" s="17" t="s">
        <v>249</v>
      </c>
      <c r="F90" s="15" t="s">
        <v>53</v>
      </c>
      <c r="G90" s="15" t="s">
        <v>38</v>
      </c>
      <c r="H90" s="15" t="s">
        <v>33</v>
      </c>
      <c r="I90" s="18" t="s">
        <v>48</v>
      </c>
      <c r="J90" s="19" t="s">
        <v>54</v>
      </c>
      <c r="K90" s="16" t="s">
        <v>36</v>
      </c>
      <c r="L90" s="20">
        <v>4344</v>
      </c>
      <c r="M90" s="20">
        <v>4344</v>
      </c>
      <c r="N90" s="20">
        <v>4344</v>
      </c>
      <c r="O90" s="20">
        <v>4344</v>
      </c>
      <c r="P90" s="20">
        <v>4344</v>
      </c>
      <c r="Q90" s="20"/>
      <c r="R90" s="20"/>
      <c r="S90" s="21">
        <f t="shared" si="26"/>
        <v>21720</v>
      </c>
      <c r="T90" s="21">
        <f t="shared" si="13"/>
        <v>4344</v>
      </c>
      <c r="U90" s="20">
        <v>4271</v>
      </c>
      <c r="V90" s="20">
        <v>4271</v>
      </c>
      <c r="W90" s="20">
        <v>4271</v>
      </c>
      <c r="X90" s="20">
        <v>4271</v>
      </c>
      <c r="Y90" s="20">
        <v>4271</v>
      </c>
      <c r="Z90" s="20"/>
      <c r="AA90" s="20"/>
      <c r="AB90" s="21">
        <f t="shared" si="19"/>
        <v>21355</v>
      </c>
      <c r="AC90" s="21">
        <f t="shared" si="23"/>
        <v>4271</v>
      </c>
      <c r="AD90" s="22">
        <f t="shared" ref="AD90:AH92" si="29">AVERAGE(L90,U90)</f>
        <v>4307.5</v>
      </c>
      <c r="AE90" s="20">
        <f t="shared" si="29"/>
        <v>4307.5</v>
      </c>
      <c r="AF90" s="20">
        <f t="shared" si="29"/>
        <v>4307.5</v>
      </c>
      <c r="AG90" s="20">
        <f t="shared" si="29"/>
        <v>4307.5</v>
      </c>
      <c r="AH90" s="20">
        <f t="shared" si="29"/>
        <v>4307.5</v>
      </c>
      <c r="AI90" s="20"/>
      <c r="AJ90" s="23"/>
      <c r="AK90" s="24">
        <f t="shared" si="16"/>
        <v>21537.5</v>
      </c>
      <c r="AL90" s="25">
        <f t="shared" si="20"/>
        <v>4307.5</v>
      </c>
      <c r="AN90" s="27"/>
    </row>
    <row r="91" spans="1:41" s="26" customFormat="1" ht="13.8">
      <c r="A91" s="14" t="s">
        <v>250</v>
      </c>
      <c r="B91" s="15" t="s">
        <v>113</v>
      </c>
      <c r="C91" s="15" t="s">
        <v>235</v>
      </c>
      <c r="D91" s="16" t="s">
        <v>236</v>
      </c>
      <c r="E91" s="17" t="s">
        <v>249</v>
      </c>
      <c r="F91" s="15" t="s">
        <v>53</v>
      </c>
      <c r="G91" s="15" t="s">
        <v>38</v>
      </c>
      <c r="H91" s="15" t="s">
        <v>33</v>
      </c>
      <c r="I91" s="18" t="s">
        <v>57</v>
      </c>
      <c r="J91" s="19" t="s">
        <v>190</v>
      </c>
      <c r="K91" s="16" t="s">
        <v>36</v>
      </c>
      <c r="L91" s="20">
        <v>31726</v>
      </c>
      <c r="M91" s="20">
        <v>31745</v>
      </c>
      <c r="N91" s="20">
        <v>39349</v>
      </c>
      <c r="O91" s="20">
        <v>31741</v>
      </c>
      <c r="P91" s="20">
        <v>32062</v>
      </c>
      <c r="Q91" s="20">
        <v>34879</v>
      </c>
      <c r="R91" s="20"/>
      <c r="S91" s="21">
        <f t="shared" si="26"/>
        <v>201502</v>
      </c>
      <c r="T91" s="21">
        <f t="shared" si="13"/>
        <v>33583.666666666664</v>
      </c>
      <c r="U91" s="20">
        <v>30314</v>
      </c>
      <c r="V91" s="20">
        <v>30588</v>
      </c>
      <c r="W91" s="20">
        <v>30528</v>
      </c>
      <c r="X91" s="20">
        <v>33139</v>
      </c>
      <c r="Y91" s="20">
        <v>30654</v>
      </c>
      <c r="Z91" s="20">
        <v>34192</v>
      </c>
      <c r="AA91" s="20"/>
      <c r="AB91" s="21">
        <f t="shared" si="19"/>
        <v>189415</v>
      </c>
      <c r="AC91" s="21">
        <f t="shared" si="23"/>
        <v>31569.166666666668</v>
      </c>
      <c r="AD91" s="22">
        <f t="shared" si="29"/>
        <v>31020</v>
      </c>
      <c r="AE91" s="20">
        <f t="shared" si="29"/>
        <v>31166.5</v>
      </c>
      <c r="AF91" s="20">
        <f t="shared" si="29"/>
        <v>34938.5</v>
      </c>
      <c r="AG91" s="20">
        <f t="shared" si="29"/>
        <v>32440</v>
      </c>
      <c r="AH91" s="20">
        <f t="shared" si="29"/>
        <v>31358</v>
      </c>
      <c r="AI91" s="20">
        <f>AVERAGE(Q91,Z91)</f>
        <v>34535.5</v>
      </c>
      <c r="AJ91" s="23"/>
      <c r="AK91" s="24">
        <f t="shared" si="16"/>
        <v>195458.5</v>
      </c>
      <c r="AL91" s="25">
        <f t="shared" si="20"/>
        <v>32576.416666666668</v>
      </c>
      <c r="AN91" s="27"/>
    </row>
    <row r="92" spans="1:41" s="43" customFormat="1">
      <c r="A92" s="14" t="s">
        <v>251</v>
      </c>
      <c r="B92" s="15" t="s">
        <v>113</v>
      </c>
      <c r="C92" s="15" t="s">
        <v>235</v>
      </c>
      <c r="D92" s="16" t="s">
        <v>236</v>
      </c>
      <c r="E92" s="17" t="s">
        <v>252</v>
      </c>
      <c r="F92" s="15" t="s">
        <v>53</v>
      </c>
      <c r="G92" s="15" t="s">
        <v>32</v>
      </c>
      <c r="H92" s="15" t="s">
        <v>33</v>
      </c>
      <c r="I92" s="18" t="s">
        <v>57</v>
      </c>
      <c r="J92" s="19" t="s">
        <v>190</v>
      </c>
      <c r="K92" s="16" t="s">
        <v>36</v>
      </c>
      <c r="L92" s="20">
        <v>44164</v>
      </c>
      <c r="M92" s="20">
        <v>44195</v>
      </c>
      <c r="N92" s="20">
        <v>44631</v>
      </c>
      <c r="O92" s="20">
        <v>44260</v>
      </c>
      <c r="P92" s="20">
        <v>44122</v>
      </c>
      <c r="Q92" s="20">
        <v>49002</v>
      </c>
      <c r="R92" s="20"/>
      <c r="S92" s="21">
        <f t="shared" si="26"/>
        <v>270374</v>
      </c>
      <c r="T92" s="21">
        <f t="shared" ref="T92:T97" si="30">IF($I92="M-Su",(L92+M92+N92+O92+P92+Q92+R92)/7,IF($I92="Su-F",(L92+M92+N92+O92+P92+R92)/6,IF($I92="M-Sa",(L92+M92+N92+O92+P92+Q92)/6,IF($I92="T-Sa",(M92+N92+O92+P92+Q92)/5,(L92+M92+N92+O92+P92)/5))))</f>
        <v>45062.333333333336</v>
      </c>
      <c r="U92" s="20">
        <v>43389</v>
      </c>
      <c r="V92" s="20">
        <v>43495</v>
      </c>
      <c r="W92" s="20">
        <v>43659</v>
      </c>
      <c r="X92" s="20">
        <v>43586</v>
      </c>
      <c r="Y92" s="20">
        <v>43417</v>
      </c>
      <c r="Z92" s="20">
        <v>46592</v>
      </c>
      <c r="AA92" s="20"/>
      <c r="AB92" s="21">
        <f t="shared" si="19"/>
        <v>264138</v>
      </c>
      <c r="AC92" s="21">
        <f t="shared" si="23"/>
        <v>44023</v>
      </c>
      <c r="AD92" s="22">
        <f t="shared" si="29"/>
        <v>43776.5</v>
      </c>
      <c r="AE92" s="20">
        <f t="shared" si="29"/>
        <v>43845</v>
      </c>
      <c r="AF92" s="20">
        <f t="shared" si="29"/>
        <v>44145</v>
      </c>
      <c r="AG92" s="20">
        <f t="shared" si="29"/>
        <v>43923</v>
      </c>
      <c r="AH92" s="20">
        <f t="shared" si="29"/>
        <v>43769.5</v>
      </c>
      <c r="AI92" s="20">
        <f>AVERAGE(Q92,Z92)</f>
        <v>47797</v>
      </c>
      <c r="AJ92" s="23"/>
      <c r="AK92" s="24">
        <f t="shared" si="16"/>
        <v>267256</v>
      </c>
      <c r="AL92" s="25">
        <f t="shared" si="20"/>
        <v>44542.666666666664</v>
      </c>
      <c r="AM92" s="26" t="s">
        <v>62</v>
      </c>
      <c r="AN92" s="49" t="s">
        <v>62</v>
      </c>
      <c r="AO92" s="50" t="s">
        <v>62</v>
      </c>
    </row>
    <row r="93" spans="1:41" s="43" customFormat="1">
      <c r="A93" s="14" t="s">
        <v>253</v>
      </c>
      <c r="B93" s="15" t="s">
        <v>27</v>
      </c>
      <c r="C93" s="15" t="s">
        <v>28</v>
      </c>
      <c r="D93" s="16" t="s">
        <v>254</v>
      </c>
      <c r="E93" s="17" t="s">
        <v>255</v>
      </c>
      <c r="F93" s="15" t="s">
        <v>67</v>
      </c>
      <c r="G93" s="15" t="s">
        <v>32</v>
      </c>
      <c r="H93" s="15" t="s">
        <v>47</v>
      </c>
      <c r="I93" s="18" t="s">
        <v>57</v>
      </c>
      <c r="J93" s="19" t="s">
        <v>129</v>
      </c>
      <c r="K93" s="16" t="s">
        <v>68</v>
      </c>
      <c r="L93" s="20"/>
      <c r="M93" s="20"/>
      <c r="N93" s="20"/>
      <c r="O93" s="20"/>
      <c r="P93" s="20"/>
      <c r="Q93" s="20"/>
      <c r="R93" s="20"/>
      <c r="S93" s="21">
        <f t="shared" si="26"/>
        <v>0</v>
      </c>
      <c r="T93" s="21">
        <f t="shared" si="30"/>
        <v>0</v>
      </c>
      <c r="U93" s="20"/>
      <c r="V93" s="20"/>
      <c r="W93" s="20"/>
      <c r="X93" s="20"/>
      <c r="Y93" s="20"/>
      <c r="Z93" s="20"/>
      <c r="AA93" s="20"/>
      <c r="AB93" s="21">
        <f t="shared" si="19"/>
        <v>0</v>
      </c>
      <c r="AC93" s="21">
        <f t="shared" si="23"/>
        <v>0</v>
      </c>
      <c r="AD93" s="22">
        <v>5023</v>
      </c>
      <c r="AE93" s="20">
        <v>5023</v>
      </c>
      <c r="AF93" s="20">
        <v>5023</v>
      </c>
      <c r="AG93" s="20">
        <v>5023</v>
      </c>
      <c r="AH93" s="20">
        <v>5023</v>
      </c>
      <c r="AI93" s="20">
        <v>5023</v>
      </c>
      <c r="AJ93" s="23"/>
      <c r="AK93" s="24">
        <f t="shared" si="16"/>
        <v>30138</v>
      </c>
      <c r="AL93" s="25">
        <f t="shared" si="20"/>
        <v>5023</v>
      </c>
      <c r="AM93" s="26"/>
      <c r="AN93" s="27"/>
      <c r="AO93" s="26"/>
    </row>
    <row r="94" spans="1:41" s="26" customFormat="1" ht="13.8">
      <c r="A94" s="14" t="s">
        <v>256</v>
      </c>
      <c r="B94" s="15" t="s">
        <v>27</v>
      </c>
      <c r="C94" s="15" t="s">
        <v>28</v>
      </c>
      <c r="D94" s="16" t="s">
        <v>254</v>
      </c>
      <c r="E94" s="17" t="s">
        <v>257</v>
      </c>
      <c r="F94" s="15" t="s">
        <v>67</v>
      </c>
      <c r="G94" s="15" t="s">
        <v>32</v>
      </c>
      <c r="H94" s="15" t="s">
        <v>47</v>
      </c>
      <c r="I94" s="18" t="s">
        <v>57</v>
      </c>
      <c r="J94" s="19" t="s">
        <v>129</v>
      </c>
      <c r="K94" s="16" t="s">
        <v>40</v>
      </c>
      <c r="L94" s="20"/>
      <c r="M94" s="20"/>
      <c r="N94" s="20"/>
      <c r="O94" s="20"/>
      <c r="P94" s="20"/>
      <c r="Q94" s="20"/>
      <c r="R94" s="20"/>
      <c r="S94" s="21">
        <f t="shared" si="26"/>
        <v>0</v>
      </c>
      <c r="T94" s="21">
        <f t="shared" si="30"/>
        <v>0</v>
      </c>
      <c r="U94" s="20"/>
      <c r="V94" s="20"/>
      <c r="W94" s="20"/>
      <c r="X94" s="20"/>
      <c r="Y94" s="20"/>
      <c r="Z94" s="20"/>
      <c r="AA94" s="20"/>
      <c r="AB94" s="21">
        <f t="shared" si="19"/>
        <v>0</v>
      </c>
      <c r="AC94" s="21">
        <f t="shared" si="23"/>
        <v>0</v>
      </c>
      <c r="AD94" s="22">
        <v>5124</v>
      </c>
      <c r="AE94" s="20">
        <v>5124</v>
      </c>
      <c r="AF94" s="20">
        <v>5160</v>
      </c>
      <c r="AG94" s="20">
        <v>5192</v>
      </c>
      <c r="AH94" s="20">
        <v>5383</v>
      </c>
      <c r="AI94" s="20">
        <v>5440</v>
      </c>
      <c r="AJ94" s="23"/>
      <c r="AK94" s="24">
        <f t="shared" si="16"/>
        <v>31423</v>
      </c>
      <c r="AL94" s="25">
        <f t="shared" si="20"/>
        <v>5237.166666666667</v>
      </c>
      <c r="AN94" s="27"/>
    </row>
    <row r="95" spans="1:41" s="26" customFormat="1" ht="13.8">
      <c r="A95" s="14" t="s">
        <v>258</v>
      </c>
      <c r="B95" s="15" t="s">
        <v>27</v>
      </c>
      <c r="C95" s="15" t="s">
        <v>28</v>
      </c>
      <c r="D95" s="16" t="s">
        <v>254</v>
      </c>
      <c r="E95" s="17" t="s">
        <v>259</v>
      </c>
      <c r="F95" s="15" t="s">
        <v>53</v>
      </c>
      <c r="G95" s="15" t="s">
        <v>32</v>
      </c>
      <c r="H95" s="15" t="s">
        <v>33</v>
      </c>
      <c r="I95" s="18" t="s">
        <v>57</v>
      </c>
      <c r="J95" s="19" t="s">
        <v>35</v>
      </c>
      <c r="K95" s="16" t="s">
        <v>36</v>
      </c>
      <c r="L95" s="20">
        <v>44973</v>
      </c>
      <c r="M95" s="20">
        <v>44765</v>
      </c>
      <c r="N95" s="20">
        <v>44823</v>
      </c>
      <c r="O95" s="20">
        <v>47291</v>
      </c>
      <c r="P95" s="20">
        <v>46883</v>
      </c>
      <c r="Q95" s="20">
        <v>47301</v>
      </c>
      <c r="R95" s="20"/>
      <c r="S95" s="21">
        <f t="shared" si="26"/>
        <v>276036</v>
      </c>
      <c r="T95" s="21">
        <f t="shared" si="30"/>
        <v>46006</v>
      </c>
      <c r="U95" s="20">
        <v>41787</v>
      </c>
      <c r="V95" s="20">
        <v>42156</v>
      </c>
      <c r="W95" s="20">
        <v>42073</v>
      </c>
      <c r="X95" s="20">
        <v>44631</v>
      </c>
      <c r="Y95" s="20">
        <v>44246</v>
      </c>
      <c r="Z95" s="20">
        <v>45049</v>
      </c>
      <c r="AA95" s="20"/>
      <c r="AB95" s="21">
        <f t="shared" si="19"/>
        <v>259942</v>
      </c>
      <c r="AC95" s="21">
        <f t="shared" si="23"/>
        <v>43323.666666666664</v>
      </c>
      <c r="AD95" s="22">
        <f t="shared" ref="AD95:AI96" si="31">AVERAGE(L95,U95)</f>
        <v>43380</v>
      </c>
      <c r="AE95" s="20">
        <f t="shared" si="31"/>
        <v>43460.5</v>
      </c>
      <c r="AF95" s="20">
        <f t="shared" si="31"/>
        <v>43448</v>
      </c>
      <c r="AG95" s="20">
        <f t="shared" si="31"/>
        <v>45961</v>
      </c>
      <c r="AH95" s="20">
        <f t="shared" si="31"/>
        <v>45564.5</v>
      </c>
      <c r="AI95" s="20">
        <f t="shared" si="31"/>
        <v>46175</v>
      </c>
      <c r="AJ95" s="23"/>
      <c r="AK95" s="24">
        <f t="shared" si="16"/>
        <v>267989</v>
      </c>
      <c r="AL95" s="25">
        <f t="shared" si="20"/>
        <v>44664.833333333336</v>
      </c>
      <c r="AN95" s="27"/>
    </row>
    <row r="96" spans="1:41" s="26" customFormat="1" ht="13.8">
      <c r="A96" s="14" t="s">
        <v>260</v>
      </c>
      <c r="B96" s="15" t="s">
        <v>27</v>
      </c>
      <c r="C96" s="15" t="s">
        <v>28</v>
      </c>
      <c r="D96" s="16" t="s">
        <v>254</v>
      </c>
      <c r="E96" s="17" t="s">
        <v>261</v>
      </c>
      <c r="F96" s="15" t="s">
        <v>53</v>
      </c>
      <c r="G96" s="15" t="s">
        <v>32</v>
      </c>
      <c r="H96" s="15" t="s">
        <v>33</v>
      </c>
      <c r="I96" s="18" t="s">
        <v>57</v>
      </c>
      <c r="J96" s="19" t="s">
        <v>35</v>
      </c>
      <c r="K96" s="16" t="s">
        <v>36</v>
      </c>
      <c r="L96" s="20">
        <v>55495</v>
      </c>
      <c r="M96" s="20">
        <v>54556</v>
      </c>
      <c r="N96" s="20">
        <v>53460</v>
      </c>
      <c r="O96" s="20">
        <v>54009</v>
      </c>
      <c r="P96" s="20">
        <v>57486</v>
      </c>
      <c r="Q96" s="20">
        <v>54499</v>
      </c>
      <c r="R96" s="20"/>
      <c r="S96" s="21">
        <f t="shared" si="26"/>
        <v>329505</v>
      </c>
      <c r="T96" s="21">
        <f t="shared" si="30"/>
        <v>54917.5</v>
      </c>
      <c r="U96" s="20">
        <v>51039</v>
      </c>
      <c r="V96" s="20">
        <v>50229</v>
      </c>
      <c r="W96" s="20">
        <v>51084</v>
      </c>
      <c r="X96" s="20">
        <v>50057</v>
      </c>
      <c r="Y96" s="20">
        <v>53064</v>
      </c>
      <c r="Z96" s="20">
        <v>52944</v>
      </c>
      <c r="AA96" s="20"/>
      <c r="AB96" s="21">
        <f t="shared" si="19"/>
        <v>308417</v>
      </c>
      <c r="AC96" s="21">
        <f t="shared" si="23"/>
        <v>51402.833333333336</v>
      </c>
      <c r="AD96" s="22">
        <f t="shared" si="31"/>
        <v>53267</v>
      </c>
      <c r="AE96" s="20">
        <f t="shared" si="31"/>
        <v>52392.5</v>
      </c>
      <c r="AF96" s="20">
        <f t="shared" si="31"/>
        <v>52272</v>
      </c>
      <c r="AG96" s="20">
        <f t="shared" si="31"/>
        <v>52033</v>
      </c>
      <c r="AH96" s="20">
        <f t="shared" si="31"/>
        <v>55275</v>
      </c>
      <c r="AI96" s="20">
        <f t="shared" si="31"/>
        <v>53721.5</v>
      </c>
      <c r="AJ96" s="23"/>
      <c r="AK96" s="24">
        <f t="shared" si="16"/>
        <v>318961</v>
      </c>
      <c r="AL96" s="25">
        <f t="shared" si="20"/>
        <v>53160.166666666664</v>
      </c>
      <c r="AN96" s="27"/>
    </row>
    <row r="97" spans="1:41" s="26" customFormat="1" thickBot="1">
      <c r="A97" s="14" t="s">
        <v>262</v>
      </c>
      <c r="B97" s="15" t="s">
        <v>27</v>
      </c>
      <c r="C97" s="15" t="s">
        <v>64</v>
      </c>
      <c r="D97" s="16" t="s">
        <v>263</v>
      </c>
      <c r="E97" s="17" t="s">
        <v>264</v>
      </c>
      <c r="F97" s="15" t="s">
        <v>67</v>
      </c>
      <c r="G97" s="15" t="s">
        <v>38</v>
      </c>
      <c r="H97" s="15" t="s">
        <v>47</v>
      </c>
      <c r="I97" s="18" t="s">
        <v>48</v>
      </c>
      <c r="J97" s="19" t="s">
        <v>117</v>
      </c>
      <c r="K97" s="16" t="s">
        <v>36</v>
      </c>
      <c r="L97" s="20">
        <v>1882</v>
      </c>
      <c r="M97" s="20">
        <v>1739</v>
      </c>
      <c r="N97" s="20">
        <v>2065</v>
      </c>
      <c r="O97" s="20">
        <v>1722</v>
      </c>
      <c r="P97" s="20">
        <v>3867</v>
      </c>
      <c r="Q97" s="20"/>
      <c r="R97" s="20"/>
      <c r="S97" s="21">
        <f t="shared" si="26"/>
        <v>11275</v>
      </c>
      <c r="T97" s="21">
        <f t="shared" si="30"/>
        <v>2255</v>
      </c>
      <c r="U97" s="20">
        <v>1845</v>
      </c>
      <c r="V97" s="20">
        <v>1675</v>
      </c>
      <c r="W97" s="20">
        <v>2010</v>
      </c>
      <c r="X97" s="20">
        <v>1798</v>
      </c>
      <c r="Y97" s="20">
        <v>3775</v>
      </c>
      <c r="Z97" s="20"/>
      <c r="AA97" s="20"/>
      <c r="AB97" s="21">
        <f t="shared" si="19"/>
        <v>11103</v>
      </c>
      <c r="AC97" s="21">
        <f t="shared" si="23"/>
        <v>2220.6</v>
      </c>
      <c r="AD97" s="22">
        <f>AVERAGE(L97,U97)</f>
        <v>1863.5</v>
      </c>
      <c r="AE97" s="20">
        <f>AVERAGE(M97,V97)</f>
        <v>1707</v>
      </c>
      <c r="AF97" s="20">
        <f>AVERAGE(N97,W97)</f>
        <v>2037.5</v>
      </c>
      <c r="AG97" s="20">
        <f>AVERAGE(O97,X97)</f>
        <v>1760</v>
      </c>
      <c r="AH97" s="20">
        <f>AVERAGE(P97,Y97)</f>
        <v>3821</v>
      </c>
      <c r="AI97" s="20"/>
      <c r="AJ97" s="23"/>
      <c r="AK97" s="24">
        <f t="shared" si="16"/>
        <v>11189</v>
      </c>
      <c r="AL97" s="25">
        <f t="shared" si="20"/>
        <v>2237.8000000000002</v>
      </c>
      <c r="AN97" s="27"/>
    </row>
    <row r="98" spans="1:41" s="71" customFormat="1" ht="15" customHeight="1" thickBot="1">
      <c r="A98" s="57" t="s">
        <v>265</v>
      </c>
      <c r="B98" s="58"/>
      <c r="C98" s="58"/>
      <c r="D98" s="59">
        <f>COUNTA(A3:A97)</f>
        <v>95</v>
      </c>
      <c r="E98" s="60"/>
      <c r="F98" s="58"/>
      <c r="G98" s="61"/>
      <c r="H98" s="58"/>
      <c r="I98" s="60"/>
      <c r="J98" s="60"/>
      <c r="K98" s="62"/>
      <c r="L98" s="63"/>
      <c r="M98" s="63"/>
      <c r="N98" s="63"/>
      <c r="O98" s="63"/>
      <c r="P98" s="63"/>
      <c r="Q98" s="63"/>
      <c r="R98" s="63"/>
      <c r="S98" s="63"/>
      <c r="T98" s="63"/>
      <c r="U98" s="63"/>
      <c r="V98" s="63"/>
      <c r="W98" s="63"/>
      <c r="X98" s="63"/>
      <c r="Y98" s="63"/>
      <c r="Z98" s="63"/>
      <c r="AA98" s="63"/>
      <c r="AB98" s="63"/>
      <c r="AC98" s="63"/>
      <c r="AD98" s="64">
        <f t="shared" ref="AD98:AL98" si="32">SUM(AD3:AD97)</f>
        <v>4117697.5</v>
      </c>
      <c r="AE98" s="65">
        <f t="shared" si="32"/>
        <v>4224883</v>
      </c>
      <c r="AF98" s="65">
        <f t="shared" si="32"/>
        <v>4233140.5</v>
      </c>
      <c r="AG98" s="65">
        <f t="shared" si="32"/>
        <v>4268733.5</v>
      </c>
      <c r="AH98" s="65">
        <f t="shared" si="32"/>
        <v>4312005</v>
      </c>
      <c r="AI98" s="65">
        <f t="shared" si="32"/>
        <v>4412546</v>
      </c>
      <c r="AJ98" s="66">
        <f t="shared" si="32"/>
        <v>1988575.5</v>
      </c>
      <c r="AK98" s="67">
        <f t="shared" si="32"/>
        <v>27557581</v>
      </c>
      <c r="AL98" s="68">
        <f t="shared" si="32"/>
        <v>4302734.3642857149</v>
      </c>
      <c r="AM98" s="69"/>
      <c r="AN98" s="70"/>
    </row>
    <row r="99" spans="1:41" s="71" customFormat="1" thickBot="1">
      <c r="B99" s="73"/>
      <c r="C99" s="73"/>
      <c r="D99" s="73"/>
      <c r="E99" s="74"/>
      <c r="F99" s="73"/>
      <c r="G99" s="15"/>
      <c r="H99" s="73"/>
      <c r="I99" s="74"/>
      <c r="K99" s="73"/>
      <c r="L99" s="75"/>
      <c r="M99" s="75"/>
      <c r="N99" s="75"/>
      <c r="O99" s="75"/>
      <c r="P99" s="75"/>
      <c r="Q99" s="75"/>
      <c r="R99" s="75"/>
      <c r="S99" s="75"/>
      <c r="T99" s="75"/>
      <c r="U99" s="75"/>
      <c r="V99" s="75"/>
      <c r="W99" s="75"/>
      <c r="X99" s="75"/>
      <c r="Y99" s="75"/>
      <c r="Z99" s="75"/>
      <c r="AA99" s="75"/>
      <c r="AB99" s="75"/>
      <c r="AC99" s="75"/>
      <c r="AD99" s="53"/>
      <c r="AE99" s="53"/>
      <c r="AF99" s="53"/>
      <c r="AG99" s="53"/>
      <c r="AH99" s="53"/>
      <c r="AI99" s="53"/>
      <c r="AJ99" s="53"/>
      <c r="AK99" s="21"/>
      <c r="AL99" s="21"/>
      <c r="AM99" s="69"/>
      <c r="AN99" s="76"/>
    </row>
    <row r="100" spans="1:41" s="28" customFormat="1">
      <c r="A100" s="77" t="s">
        <v>266</v>
      </c>
      <c r="B100" s="78" t="s">
        <v>27</v>
      </c>
      <c r="C100" s="78" t="s">
        <v>28</v>
      </c>
      <c r="D100" s="79" t="s">
        <v>29</v>
      </c>
      <c r="E100" s="80" t="s">
        <v>30</v>
      </c>
      <c r="F100" s="81" t="s">
        <v>31</v>
      </c>
      <c r="G100" s="78" t="s">
        <v>38</v>
      </c>
      <c r="H100" s="78" t="s">
        <v>33</v>
      </c>
      <c r="I100" s="82" t="s">
        <v>48</v>
      </c>
      <c r="J100" s="82" t="s">
        <v>39</v>
      </c>
      <c r="K100" s="81" t="s">
        <v>40</v>
      </c>
      <c r="L100" s="83"/>
      <c r="M100" s="83"/>
      <c r="N100" s="83"/>
      <c r="O100" s="83"/>
      <c r="P100" s="83"/>
      <c r="Q100" s="83"/>
      <c r="R100" s="83"/>
      <c r="S100" s="83"/>
      <c r="T100" s="83"/>
      <c r="U100" s="83"/>
      <c r="V100" s="83"/>
      <c r="W100" s="83"/>
      <c r="X100" s="83"/>
      <c r="Y100" s="83"/>
      <c r="Z100" s="83"/>
      <c r="AA100" s="83"/>
      <c r="AB100" s="83"/>
      <c r="AC100" s="83"/>
      <c r="AD100" s="84">
        <v>39629</v>
      </c>
      <c r="AE100" s="85">
        <v>39328</v>
      </c>
      <c r="AF100" s="85">
        <v>39175</v>
      </c>
      <c r="AG100" s="85">
        <v>39662</v>
      </c>
      <c r="AH100" s="85">
        <v>40058</v>
      </c>
      <c r="AI100" s="86"/>
      <c r="AJ100" s="87"/>
      <c r="AK100" s="88">
        <f t="shared" ref="AK100:AK126" si="33">SUM(AD100:AJ100)</f>
        <v>197852</v>
      </c>
      <c r="AL100" s="89">
        <f t="shared" ref="AL100:AL126" si="34">IF($I100="M-Su",(AD100+AE100+AF100+AG100+AH100+AI100+AJ100)/7,IF($I100="M-F",(AD100+AE100+AF100+AG100+AH100+AJ100)/5,IF($I100="W-F",(AD100+AE100+AF100+AG100+AH100+AI100+AJ100)/3,IF($I100="T-F",(AE100+AF100+AG100+AH100+AI100)/4,(AD100+AE100+AF100+AG100+AH100)/5))))</f>
        <v>39570.400000000001</v>
      </c>
      <c r="AM100" s="90"/>
      <c r="AN100" s="91" t="s">
        <v>226</v>
      </c>
      <c r="AO100" s="92" t="s">
        <v>267</v>
      </c>
    </row>
    <row r="101" spans="1:41" s="28" customFormat="1">
      <c r="A101" s="48" t="s">
        <v>268</v>
      </c>
      <c r="B101" s="31" t="s">
        <v>27</v>
      </c>
      <c r="C101" s="31" t="s">
        <v>28</v>
      </c>
      <c r="D101" s="32" t="s">
        <v>29</v>
      </c>
      <c r="E101" s="30" t="s">
        <v>30</v>
      </c>
      <c r="F101" s="93" t="s">
        <v>31</v>
      </c>
      <c r="G101" s="31" t="s">
        <v>38</v>
      </c>
      <c r="H101" s="31" t="s">
        <v>33</v>
      </c>
      <c r="I101" s="34" t="s">
        <v>48</v>
      </c>
      <c r="J101" s="34" t="s">
        <v>269</v>
      </c>
      <c r="K101" s="93" t="s">
        <v>68</v>
      </c>
      <c r="L101" s="94"/>
      <c r="M101" s="94"/>
      <c r="N101" s="94"/>
      <c r="O101" s="94"/>
      <c r="P101" s="94"/>
      <c r="Q101" s="94"/>
      <c r="R101" s="94"/>
      <c r="S101" s="94"/>
      <c r="T101" s="94"/>
      <c r="U101" s="94"/>
      <c r="V101" s="94"/>
      <c r="W101" s="94"/>
      <c r="X101" s="94"/>
      <c r="Y101" s="94"/>
      <c r="Z101" s="94"/>
      <c r="AA101" s="94"/>
      <c r="AB101" s="94"/>
      <c r="AC101" s="94"/>
      <c r="AD101" s="95">
        <v>60000</v>
      </c>
      <c r="AE101" s="96">
        <v>60000</v>
      </c>
      <c r="AF101" s="96">
        <v>60000</v>
      </c>
      <c r="AG101" s="96">
        <v>60000</v>
      </c>
      <c r="AH101" s="96">
        <v>60000</v>
      </c>
      <c r="AI101" s="96"/>
      <c r="AJ101" s="97"/>
      <c r="AK101" s="41">
        <f t="shared" si="33"/>
        <v>300000</v>
      </c>
      <c r="AL101" s="42">
        <f t="shared" si="34"/>
        <v>60000</v>
      </c>
      <c r="AM101" s="90"/>
      <c r="AN101" s="34" t="s">
        <v>270</v>
      </c>
      <c r="AO101" s="92" t="s">
        <v>271</v>
      </c>
    </row>
    <row r="102" spans="1:41" s="28" customFormat="1">
      <c r="A102" s="48" t="s">
        <v>272</v>
      </c>
      <c r="B102" s="31" t="s">
        <v>27</v>
      </c>
      <c r="C102" s="31" t="s">
        <v>28</v>
      </c>
      <c r="D102" s="32" t="s">
        <v>29</v>
      </c>
      <c r="E102" s="30" t="s">
        <v>42</v>
      </c>
      <c r="F102" s="93" t="s">
        <v>31</v>
      </c>
      <c r="G102" s="31" t="s">
        <v>38</v>
      </c>
      <c r="H102" s="31" t="s">
        <v>33</v>
      </c>
      <c r="I102" s="34" t="s">
        <v>48</v>
      </c>
      <c r="J102" s="34" t="s">
        <v>39</v>
      </c>
      <c r="K102" s="93" t="s">
        <v>40</v>
      </c>
      <c r="L102" s="94"/>
      <c r="M102" s="94"/>
      <c r="N102" s="94"/>
      <c r="O102" s="94"/>
      <c r="P102" s="94"/>
      <c r="Q102" s="94"/>
      <c r="R102" s="94"/>
      <c r="S102" s="94"/>
      <c r="T102" s="94"/>
      <c r="U102" s="94"/>
      <c r="V102" s="94"/>
      <c r="W102" s="94"/>
      <c r="X102" s="94"/>
      <c r="Y102" s="94"/>
      <c r="Z102" s="94"/>
      <c r="AA102" s="94"/>
      <c r="AB102" s="94"/>
      <c r="AC102" s="94"/>
      <c r="AD102" s="98">
        <v>31474</v>
      </c>
      <c r="AE102" s="99">
        <v>31612</v>
      </c>
      <c r="AF102" s="99">
        <v>31409</v>
      </c>
      <c r="AG102" s="99">
        <v>31517</v>
      </c>
      <c r="AH102" s="99">
        <v>33362</v>
      </c>
      <c r="AI102" s="96"/>
      <c r="AJ102" s="97"/>
      <c r="AK102" s="41">
        <f t="shared" si="33"/>
        <v>159374</v>
      </c>
      <c r="AL102" s="42">
        <f t="shared" si="34"/>
        <v>31874.799999999999</v>
      </c>
      <c r="AM102" s="90"/>
      <c r="AN102" s="29" t="s">
        <v>226</v>
      </c>
      <c r="AO102" s="92" t="s">
        <v>267</v>
      </c>
    </row>
    <row r="103" spans="1:41" s="28" customFormat="1">
      <c r="A103" s="48" t="s">
        <v>273</v>
      </c>
      <c r="B103" s="31" t="s">
        <v>27</v>
      </c>
      <c r="C103" s="31" t="s">
        <v>28</v>
      </c>
      <c r="D103" s="32" t="s">
        <v>29</v>
      </c>
      <c r="E103" s="30" t="s">
        <v>42</v>
      </c>
      <c r="F103" s="93" t="s">
        <v>31</v>
      </c>
      <c r="G103" s="31" t="s">
        <v>38</v>
      </c>
      <c r="H103" s="31" t="s">
        <v>33</v>
      </c>
      <c r="I103" s="34" t="s">
        <v>48</v>
      </c>
      <c r="J103" s="34" t="s">
        <v>269</v>
      </c>
      <c r="K103" s="93" t="s">
        <v>68</v>
      </c>
      <c r="L103" s="94"/>
      <c r="M103" s="94"/>
      <c r="N103" s="94"/>
      <c r="O103" s="94"/>
      <c r="P103" s="94"/>
      <c r="Q103" s="94"/>
      <c r="R103" s="94"/>
      <c r="S103" s="94"/>
      <c r="T103" s="94"/>
      <c r="U103" s="94"/>
      <c r="V103" s="94"/>
      <c r="W103" s="94"/>
      <c r="X103" s="94"/>
      <c r="Y103" s="94"/>
      <c r="Z103" s="94"/>
      <c r="AA103" s="94"/>
      <c r="AB103" s="94"/>
      <c r="AC103" s="94"/>
      <c r="AD103" s="95">
        <v>60000</v>
      </c>
      <c r="AE103" s="96">
        <v>60000</v>
      </c>
      <c r="AF103" s="96">
        <v>60000</v>
      </c>
      <c r="AG103" s="96">
        <v>60000</v>
      </c>
      <c r="AH103" s="96">
        <v>60000</v>
      </c>
      <c r="AI103" s="96"/>
      <c r="AJ103" s="97"/>
      <c r="AK103" s="41">
        <f t="shared" si="33"/>
        <v>300000</v>
      </c>
      <c r="AL103" s="42">
        <f t="shared" si="34"/>
        <v>60000</v>
      </c>
      <c r="AM103" s="90"/>
      <c r="AN103" s="34" t="s">
        <v>270</v>
      </c>
      <c r="AO103" s="92" t="s">
        <v>274</v>
      </c>
    </row>
    <row r="104" spans="1:41" s="26" customFormat="1">
      <c r="A104" s="14" t="s">
        <v>275</v>
      </c>
      <c r="B104" s="15" t="s">
        <v>27</v>
      </c>
      <c r="C104" s="15" t="s">
        <v>64</v>
      </c>
      <c r="D104" s="16" t="s">
        <v>65</v>
      </c>
      <c r="E104" s="47" t="s">
        <v>276</v>
      </c>
      <c r="F104" s="100" t="s">
        <v>46</v>
      </c>
      <c r="G104" s="15" t="s">
        <v>38</v>
      </c>
      <c r="H104" s="15" t="s">
        <v>33</v>
      </c>
      <c r="I104" s="18" t="s">
        <v>107</v>
      </c>
      <c r="J104" s="18" t="s">
        <v>61</v>
      </c>
      <c r="K104" s="100" t="s">
        <v>68</v>
      </c>
      <c r="L104" s="101"/>
      <c r="M104" s="101"/>
      <c r="N104" s="101"/>
      <c r="O104" s="101"/>
      <c r="P104" s="101"/>
      <c r="Q104" s="101"/>
      <c r="R104" s="101"/>
      <c r="S104" s="101"/>
      <c r="T104" s="101"/>
      <c r="U104" s="101"/>
      <c r="V104" s="101"/>
      <c r="W104" s="101"/>
      <c r="X104" s="101"/>
      <c r="Y104" s="101"/>
      <c r="Z104" s="101"/>
      <c r="AA104" s="101"/>
      <c r="AB104" s="101"/>
      <c r="AC104" s="101"/>
      <c r="AD104" s="102">
        <v>0</v>
      </c>
      <c r="AE104" s="103">
        <v>4350</v>
      </c>
      <c r="AF104" s="103">
        <v>4350</v>
      </c>
      <c r="AG104" s="103">
        <v>4350</v>
      </c>
      <c r="AH104" s="103">
        <v>4350</v>
      </c>
      <c r="AI104" s="103"/>
      <c r="AJ104" s="104"/>
      <c r="AK104" s="24">
        <f t="shared" si="33"/>
        <v>17400</v>
      </c>
      <c r="AL104" s="25">
        <f t="shared" si="34"/>
        <v>4350</v>
      </c>
      <c r="AM104" s="105"/>
      <c r="AN104" s="27" t="s">
        <v>277</v>
      </c>
      <c r="AO104" s="106" t="s">
        <v>278</v>
      </c>
    </row>
    <row r="105" spans="1:41" s="26" customFormat="1">
      <c r="A105" s="14" t="s">
        <v>279</v>
      </c>
      <c r="B105" s="15" t="s">
        <v>27</v>
      </c>
      <c r="C105" s="15" t="s">
        <v>64</v>
      </c>
      <c r="D105" s="16" t="s">
        <v>65</v>
      </c>
      <c r="E105" s="47" t="s">
        <v>280</v>
      </c>
      <c r="F105" s="100" t="s">
        <v>53</v>
      </c>
      <c r="G105" s="15" t="s">
        <v>38</v>
      </c>
      <c r="H105" s="15" t="s">
        <v>33</v>
      </c>
      <c r="I105" s="18" t="s">
        <v>48</v>
      </c>
      <c r="J105" s="18" t="s">
        <v>61</v>
      </c>
      <c r="K105" s="100" t="s">
        <v>68</v>
      </c>
      <c r="L105" s="101"/>
      <c r="M105" s="101"/>
      <c r="N105" s="101"/>
      <c r="O105" s="101"/>
      <c r="P105" s="101"/>
      <c r="Q105" s="101"/>
      <c r="R105" s="101"/>
      <c r="S105" s="101"/>
      <c r="T105" s="101"/>
      <c r="U105" s="101"/>
      <c r="V105" s="101"/>
      <c r="W105" s="101"/>
      <c r="X105" s="101"/>
      <c r="Y105" s="101"/>
      <c r="Z105" s="101"/>
      <c r="AA105" s="101"/>
      <c r="AB105" s="101"/>
      <c r="AC105" s="101"/>
      <c r="AD105" s="102">
        <v>0</v>
      </c>
      <c r="AE105" s="103">
        <v>4800</v>
      </c>
      <c r="AF105" s="103">
        <v>4800</v>
      </c>
      <c r="AG105" s="103">
        <v>4800</v>
      </c>
      <c r="AH105" s="103">
        <v>4800</v>
      </c>
      <c r="AI105" s="103"/>
      <c r="AJ105" s="104"/>
      <c r="AK105" s="24">
        <f t="shared" si="33"/>
        <v>19200</v>
      </c>
      <c r="AL105" s="25">
        <f t="shared" si="34"/>
        <v>3840</v>
      </c>
      <c r="AM105" s="105"/>
      <c r="AN105" s="27" t="s">
        <v>277</v>
      </c>
      <c r="AO105" s="106" t="s">
        <v>281</v>
      </c>
    </row>
    <row r="106" spans="1:41" s="26" customFormat="1">
      <c r="A106" s="14" t="s">
        <v>282</v>
      </c>
      <c r="B106" s="15" t="s">
        <v>27</v>
      </c>
      <c r="C106" s="15" t="s">
        <v>64</v>
      </c>
      <c r="D106" s="16" t="s">
        <v>65</v>
      </c>
      <c r="E106" s="47" t="s">
        <v>283</v>
      </c>
      <c r="F106" s="100" t="s">
        <v>67</v>
      </c>
      <c r="G106" s="15" t="s">
        <v>38</v>
      </c>
      <c r="H106" s="15" t="s">
        <v>33</v>
      </c>
      <c r="I106" s="18" t="s">
        <v>107</v>
      </c>
      <c r="J106" s="18" t="s">
        <v>61</v>
      </c>
      <c r="K106" s="100" t="s">
        <v>68</v>
      </c>
      <c r="L106" s="101"/>
      <c r="M106" s="101"/>
      <c r="N106" s="101"/>
      <c r="O106" s="101"/>
      <c r="P106" s="101"/>
      <c r="Q106" s="101"/>
      <c r="R106" s="101"/>
      <c r="S106" s="101"/>
      <c r="T106" s="101"/>
      <c r="U106" s="101"/>
      <c r="V106" s="101"/>
      <c r="W106" s="101"/>
      <c r="X106" s="101"/>
      <c r="Y106" s="101"/>
      <c r="Z106" s="101"/>
      <c r="AA106" s="101"/>
      <c r="AB106" s="101"/>
      <c r="AC106" s="101"/>
      <c r="AD106" s="102">
        <v>0</v>
      </c>
      <c r="AE106" s="103">
        <v>3000</v>
      </c>
      <c r="AF106" s="103">
        <v>3000</v>
      </c>
      <c r="AG106" s="103">
        <v>3000</v>
      </c>
      <c r="AH106" s="103">
        <v>3000</v>
      </c>
      <c r="AI106" s="103"/>
      <c r="AJ106" s="104"/>
      <c r="AK106" s="24">
        <f t="shared" si="33"/>
        <v>12000</v>
      </c>
      <c r="AL106" s="25">
        <f t="shared" si="34"/>
        <v>3000</v>
      </c>
      <c r="AM106" s="105"/>
      <c r="AN106" s="27" t="s">
        <v>277</v>
      </c>
      <c r="AO106" s="106"/>
    </row>
    <row r="107" spans="1:41" s="26" customFormat="1">
      <c r="A107" s="14" t="s">
        <v>284</v>
      </c>
      <c r="B107" s="15" t="s">
        <v>27</v>
      </c>
      <c r="C107" s="15" t="s">
        <v>64</v>
      </c>
      <c r="D107" s="16" t="s">
        <v>65</v>
      </c>
      <c r="E107" s="47" t="s">
        <v>285</v>
      </c>
      <c r="F107" s="100" t="s">
        <v>67</v>
      </c>
      <c r="G107" s="15" t="s">
        <v>38</v>
      </c>
      <c r="H107" s="15" t="s">
        <v>33</v>
      </c>
      <c r="I107" s="18" t="s">
        <v>48</v>
      </c>
      <c r="J107" s="18" t="s">
        <v>61</v>
      </c>
      <c r="K107" s="100" t="s">
        <v>68</v>
      </c>
      <c r="L107" s="101"/>
      <c r="M107" s="101"/>
      <c r="N107" s="101"/>
      <c r="O107" s="101"/>
      <c r="P107" s="101"/>
      <c r="Q107" s="101"/>
      <c r="R107" s="101"/>
      <c r="S107" s="101"/>
      <c r="T107" s="101"/>
      <c r="U107" s="101"/>
      <c r="V107" s="101"/>
      <c r="W107" s="101"/>
      <c r="X107" s="101"/>
      <c r="Y107" s="101"/>
      <c r="Z107" s="101"/>
      <c r="AA107" s="101"/>
      <c r="AB107" s="101"/>
      <c r="AC107" s="101"/>
      <c r="AD107" s="102">
        <v>0</v>
      </c>
      <c r="AE107" s="103">
        <v>4200</v>
      </c>
      <c r="AF107" s="103">
        <v>4200</v>
      </c>
      <c r="AG107" s="103">
        <v>4200</v>
      </c>
      <c r="AH107" s="103">
        <v>4200</v>
      </c>
      <c r="AI107" s="103"/>
      <c r="AJ107" s="104"/>
      <c r="AK107" s="24">
        <f t="shared" si="33"/>
        <v>16800</v>
      </c>
      <c r="AL107" s="25">
        <f t="shared" si="34"/>
        <v>3360</v>
      </c>
      <c r="AM107" s="105"/>
      <c r="AN107" s="27" t="s">
        <v>277</v>
      </c>
      <c r="AO107" s="106"/>
    </row>
    <row r="108" spans="1:41" s="26" customFormat="1">
      <c r="A108" s="14" t="s">
        <v>286</v>
      </c>
      <c r="B108" s="15" t="s">
        <v>27</v>
      </c>
      <c r="C108" s="15" t="s">
        <v>64</v>
      </c>
      <c r="D108" s="16" t="s">
        <v>65</v>
      </c>
      <c r="E108" s="47" t="s">
        <v>84</v>
      </c>
      <c r="F108" s="100" t="s">
        <v>46</v>
      </c>
      <c r="G108" s="15" t="s">
        <v>38</v>
      </c>
      <c r="H108" s="15" t="s">
        <v>33</v>
      </c>
      <c r="I108" s="18" t="s">
        <v>107</v>
      </c>
      <c r="J108" s="18" t="s">
        <v>61</v>
      </c>
      <c r="K108" s="100" t="s">
        <v>68</v>
      </c>
      <c r="L108" s="101"/>
      <c r="M108" s="101"/>
      <c r="N108" s="101"/>
      <c r="O108" s="101"/>
      <c r="P108" s="101"/>
      <c r="Q108" s="101"/>
      <c r="R108" s="101"/>
      <c r="S108" s="101"/>
      <c r="T108" s="101"/>
      <c r="U108" s="101"/>
      <c r="V108" s="101"/>
      <c r="W108" s="101"/>
      <c r="X108" s="101"/>
      <c r="Y108" s="101"/>
      <c r="Z108" s="101"/>
      <c r="AA108" s="101"/>
      <c r="AB108" s="101"/>
      <c r="AC108" s="101"/>
      <c r="AD108" s="102">
        <v>0</v>
      </c>
      <c r="AE108" s="103">
        <v>4300</v>
      </c>
      <c r="AF108" s="103">
        <v>4300</v>
      </c>
      <c r="AG108" s="103">
        <v>4300</v>
      </c>
      <c r="AH108" s="103">
        <v>4300</v>
      </c>
      <c r="AI108" s="103"/>
      <c r="AJ108" s="104"/>
      <c r="AK108" s="24">
        <f t="shared" si="33"/>
        <v>17200</v>
      </c>
      <c r="AL108" s="25">
        <f t="shared" si="34"/>
        <v>4300</v>
      </c>
      <c r="AM108" s="105"/>
      <c r="AN108" s="27" t="s">
        <v>277</v>
      </c>
      <c r="AO108" s="106"/>
    </row>
    <row r="109" spans="1:41" s="26" customFormat="1">
      <c r="A109" s="14" t="s">
        <v>287</v>
      </c>
      <c r="B109" s="15" t="s">
        <v>288</v>
      </c>
      <c r="C109" s="15" t="s">
        <v>64</v>
      </c>
      <c r="D109" s="16" t="s">
        <v>65</v>
      </c>
      <c r="E109" s="47" t="s">
        <v>95</v>
      </c>
      <c r="F109" s="100" t="s">
        <v>31</v>
      </c>
      <c r="G109" s="15" t="s">
        <v>32</v>
      </c>
      <c r="H109" s="15" t="s">
        <v>33</v>
      </c>
      <c r="I109" s="18" t="s">
        <v>34</v>
      </c>
      <c r="J109" s="18" t="s">
        <v>289</v>
      </c>
      <c r="K109" s="100" t="s">
        <v>68</v>
      </c>
      <c r="L109" s="101"/>
      <c r="M109" s="101"/>
      <c r="N109" s="101"/>
      <c r="O109" s="101"/>
      <c r="P109" s="101"/>
      <c r="Q109" s="101"/>
      <c r="R109" s="101"/>
      <c r="S109" s="101"/>
      <c r="T109" s="101"/>
      <c r="U109" s="101"/>
      <c r="V109" s="101"/>
      <c r="W109" s="101"/>
      <c r="X109" s="101"/>
      <c r="Y109" s="101"/>
      <c r="Z109" s="101"/>
      <c r="AA109" s="101"/>
      <c r="AB109" s="101"/>
      <c r="AC109" s="101"/>
      <c r="AD109" s="102">
        <v>5500</v>
      </c>
      <c r="AE109" s="103">
        <v>5500</v>
      </c>
      <c r="AF109" s="103">
        <v>5500</v>
      </c>
      <c r="AG109" s="103">
        <v>5500</v>
      </c>
      <c r="AH109" s="103">
        <v>20000</v>
      </c>
      <c r="AI109" s="103">
        <v>5000</v>
      </c>
      <c r="AJ109" s="104">
        <v>5000</v>
      </c>
      <c r="AK109" s="24">
        <f t="shared" si="33"/>
        <v>52000</v>
      </c>
      <c r="AL109" s="25">
        <f t="shared" si="34"/>
        <v>7428.5714285714284</v>
      </c>
      <c r="AM109" s="105"/>
      <c r="AN109" s="18" t="s">
        <v>290</v>
      </c>
      <c r="AO109" s="107" t="s">
        <v>291</v>
      </c>
    </row>
    <row r="110" spans="1:41" s="28" customFormat="1">
      <c r="A110" s="48" t="s">
        <v>292</v>
      </c>
      <c r="B110" s="31" t="s">
        <v>27</v>
      </c>
      <c r="C110" s="31" t="s">
        <v>64</v>
      </c>
      <c r="D110" s="32" t="s">
        <v>65</v>
      </c>
      <c r="E110" s="30" t="s">
        <v>95</v>
      </c>
      <c r="F110" s="93" t="s">
        <v>31</v>
      </c>
      <c r="G110" s="31" t="s">
        <v>38</v>
      </c>
      <c r="H110" s="31" t="s">
        <v>33</v>
      </c>
      <c r="I110" s="34" t="s">
        <v>48</v>
      </c>
      <c r="J110" s="34" t="s">
        <v>39</v>
      </c>
      <c r="K110" s="93" t="s">
        <v>40</v>
      </c>
      <c r="L110" s="94"/>
      <c r="M110" s="94"/>
      <c r="N110" s="94"/>
      <c r="O110" s="94"/>
      <c r="P110" s="94"/>
      <c r="Q110" s="94"/>
      <c r="R110" s="94"/>
      <c r="S110" s="94"/>
      <c r="T110" s="94"/>
      <c r="U110" s="94"/>
      <c r="V110" s="94"/>
      <c r="W110" s="94"/>
      <c r="X110" s="94"/>
      <c r="Y110" s="94"/>
      <c r="Z110" s="94"/>
      <c r="AA110" s="94"/>
      <c r="AB110" s="94"/>
      <c r="AC110" s="94"/>
      <c r="AD110" s="98">
        <v>120137</v>
      </c>
      <c r="AE110" s="99">
        <v>121488</v>
      </c>
      <c r="AF110" s="99">
        <v>122069</v>
      </c>
      <c r="AG110" s="99">
        <v>122841</v>
      </c>
      <c r="AH110" s="99">
        <v>124954</v>
      </c>
      <c r="AI110" s="96"/>
      <c r="AJ110" s="97"/>
      <c r="AK110" s="41">
        <f t="shared" si="33"/>
        <v>611489</v>
      </c>
      <c r="AL110" s="42">
        <f t="shared" si="34"/>
        <v>122297.8</v>
      </c>
      <c r="AM110" s="90"/>
      <c r="AN110" s="29" t="s">
        <v>226</v>
      </c>
      <c r="AO110" s="92" t="s">
        <v>267</v>
      </c>
    </row>
    <row r="111" spans="1:41" s="28" customFormat="1">
      <c r="A111" s="48" t="s">
        <v>293</v>
      </c>
      <c r="B111" s="31" t="s">
        <v>27</v>
      </c>
      <c r="C111" s="31" t="s">
        <v>64</v>
      </c>
      <c r="D111" s="32" t="s">
        <v>65</v>
      </c>
      <c r="E111" s="30" t="s">
        <v>95</v>
      </c>
      <c r="F111" s="93" t="s">
        <v>31</v>
      </c>
      <c r="G111" s="31" t="s">
        <v>38</v>
      </c>
      <c r="H111" s="31" t="s">
        <v>33</v>
      </c>
      <c r="I111" s="34" t="s">
        <v>48</v>
      </c>
      <c r="J111" s="34" t="s">
        <v>269</v>
      </c>
      <c r="K111" s="93" t="s">
        <v>68</v>
      </c>
      <c r="L111" s="94"/>
      <c r="M111" s="94"/>
      <c r="N111" s="94"/>
      <c r="O111" s="94"/>
      <c r="P111" s="94"/>
      <c r="Q111" s="94"/>
      <c r="R111" s="94"/>
      <c r="S111" s="94"/>
      <c r="T111" s="94"/>
      <c r="U111" s="94"/>
      <c r="V111" s="94"/>
      <c r="W111" s="94"/>
      <c r="X111" s="94"/>
      <c r="Y111" s="94"/>
      <c r="Z111" s="94"/>
      <c r="AA111" s="94"/>
      <c r="AB111" s="94"/>
      <c r="AC111" s="94"/>
      <c r="AD111" s="95">
        <v>120000</v>
      </c>
      <c r="AE111" s="96">
        <v>120000</v>
      </c>
      <c r="AF111" s="96">
        <v>120000</v>
      </c>
      <c r="AG111" s="96">
        <v>120000</v>
      </c>
      <c r="AH111" s="96">
        <v>120000</v>
      </c>
      <c r="AI111" s="96"/>
      <c r="AJ111" s="97"/>
      <c r="AK111" s="41">
        <f t="shared" si="33"/>
        <v>600000</v>
      </c>
      <c r="AL111" s="42">
        <f t="shared" si="34"/>
        <v>120000</v>
      </c>
      <c r="AM111" s="90"/>
      <c r="AN111" s="34" t="s">
        <v>270</v>
      </c>
      <c r="AO111" s="92" t="s">
        <v>294</v>
      </c>
    </row>
    <row r="112" spans="1:41" s="26" customFormat="1">
      <c r="A112" s="14" t="s">
        <v>295</v>
      </c>
      <c r="B112" s="15" t="s">
        <v>27</v>
      </c>
      <c r="C112" s="15" t="s">
        <v>64</v>
      </c>
      <c r="D112" s="16" t="s">
        <v>65</v>
      </c>
      <c r="E112" s="47" t="s">
        <v>296</v>
      </c>
      <c r="F112" s="100" t="s">
        <v>46</v>
      </c>
      <c r="G112" s="15" t="s">
        <v>38</v>
      </c>
      <c r="H112" s="15" t="s">
        <v>33</v>
      </c>
      <c r="I112" s="18" t="s">
        <v>107</v>
      </c>
      <c r="J112" s="18" t="s">
        <v>61</v>
      </c>
      <c r="K112" s="100" t="s">
        <v>68</v>
      </c>
      <c r="L112" s="101"/>
      <c r="M112" s="101"/>
      <c r="N112" s="101"/>
      <c r="O112" s="101"/>
      <c r="P112" s="101"/>
      <c r="Q112" s="101"/>
      <c r="R112" s="101"/>
      <c r="S112" s="101"/>
      <c r="T112" s="101"/>
      <c r="U112" s="101"/>
      <c r="V112" s="101"/>
      <c r="W112" s="101"/>
      <c r="X112" s="101"/>
      <c r="Y112" s="101"/>
      <c r="Z112" s="101"/>
      <c r="AA112" s="101"/>
      <c r="AB112" s="101"/>
      <c r="AC112" s="101"/>
      <c r="AD112" s="102">
        <v>0</v>
      </c>
      <c r="AE112" s="103">
        <v>3035</v>
      </c>
      <c r="AF112" s="103">
        <v>3035</v>
      </c>
      <c r="AG112" s="103">
        <v>3035</v>
      </c>
      <c r="AH112" s="103">
        <v>3035</v>
      </c>
      <c r="AI112" s="103"/>
      <c r="AJ112" s="104"/>
      <c r="AK112" s="24">
        <f t="shared" si="33"/>
        <v>12140</v>
      </c>
      <c r="AL112" s="25">
        <f t="shared" si="34"/>
        <v>3035</v>
      </c>
      <c r="AM112" s="105"/>
      <c r="AN112" s="27" t="s">
        <v>277</v>
      </c>
      <c r="AO112" s="106" t="s">
        <v>297</v>
      </c>
    </row>
    <row r="113" spans="1:41" s="26" customFormat="1">
      <c r="A113" s="14" t="s">
        <v>298</v>
      </c>
      <c r="B113" s="15" t="s">
        <v>27</v>
      </c>
      <c r="C113" s="15" t="s">
        <v>64</v>
      </c>
      <c r="D113" s="16" t="s">
        <v>65</v>
      </c>
      <c r="E113" s="47" t="s">
        <v>99</v>
      </c>
      <c r="F113" s="100" t="s">
        <v>53</v>
      </c>
      <c r="G113" s="15" t="s">
        <v>38</v>
      </c>
      <c r="H113" s="15" t="s">
        <v>33</v>
      </c>
      <c r="I113" s="18" t="s">
        <v>107</v>
      </c>
      <c r="J113" s="18" t="s">
        <v>61</v>
      </c>
      <c r="K113" s="100" t="s">
        <v>68</v>
      </c>
      <c r="L113" s="101"/>
      <c r="M113" s="101"/>
      <c r="N113" s="101"/>
      <c r="O113" s="101"/>
      <c r="P113" s="101"/>
      <c r="Q113" s="101"/>
      <c r="R113" s="101"/>
      <c r="S113" s="101"/>
      <c r="T113" s="101"/>
      <c r="U113" s="101"/>
      <c r="V113" s="101"/>
      <c r="W113" s="101"/>
      <c r="X113" s="101"/>
      <c r="Y113" s="101"/>
      <c r="Z113" s="101"/>
      <c r="AA113" s="101"/>
      <c r="AB113" s="101"/>
      <c r="AC113" s="101"/>
      <c r="AD113" s="102">
        <v>0</v>
      </c>
      <c r="AE113" s="103">
        <v>6475</v>
      </c>
      <c r="AF113" s="103">
        <v>6475</v>
      </c>
      <c r="AG113" s="103">
        <v>6475</v>
      </c>
      <c r="AH113" s="103">
        <v>6475</v>
      </c>
      <c r="AI113" s="103"/>
      <c r="AJ113" s="104"/>
      <c r="AK113" s="24">
        <f t="shared" si="33"/>
        <v>25900</v>
      </c>
      <c r="AL113" s="25">
        <f t="shared" si="34"/>
        <v>6475</v>
      </c>
      <c r="AM113" s="105"/>
      <c r="AN113" s="27" t="s">
        <v>277</v>
      </c>
      <c r="AO113" s="106" t="s">
        <v>299</v>
      </c>
    </row>
    <row r="114" spans="1:41" s="26" customFormat="1">
      <c r="A114" s="14" t="s">
        <v>300</v>
      </c>
      <c r="B114" s="15" t="s">
        <v>27</v>
      </c>
      <c r="C114" s="15" t="s">
        <v>64</v>
      </c>
      <c r="D114" s="16" t="s">
        <v>65</v>
      </c>
      <c r="E114" s="47" t="s">
        <v>301</v>
      </c>
      <c r="F114" s="100" t="s">
        <v>67</v>
      </c>
      <c r="G114" s="15" t="s">
        <v>38</v>
      </c>
      <c r="H114" s="15" t="s">
        <v>33</v>
      </c>
      <c r="I114" s="18" t="s">
        <v>107</v>
      </c>
      <c r="J114" s="18" t="s">
        <v>61</v>
      </c>
      <c r="K114" s="100" t="s">
        <v>68</v>
      </c>
      <c r="L114" s="101"/>
      <c r="M114" s="101"/>
      <c r="N114" s="101"/>
      <c r="O114" s="101"/>
      <c r="P114" s="101"/>
      <c r="Q114" s="101"/>
      <c r="R114" s="101"/>
      <c r="S114" s="101"/>
      <c r="T114" s="101"/>
      <c r="U114" s="101"/>
      <c r="V114" s="101"/>
      <c r="W114" s="101"/>
      <c r="X114" s="101"/>
      <c r="Y114" s="101"/>
      <c r="Z114" s="101"/>
      <c r="AA114" s="101"/>
      <c r="AB114" s="101"/>
      <c r="AC114" s="101"/>
      <c r="AD114" s="102">
        <v>0</v>
      </c>
      <c r="AE114" s="103">
        <v>3700</v>
      </c>
      <c r="AF114" s="103">
        <v>3700</v>
      </c>
      <c r="AG114" s="103">
        <v>3700</v>
      </c>
      <c r="AH114" s="103">
        <v>3700</v>
      </c>
      <c r="AI114" s="103"/>
      <c r="AJ114" s="104"/>
      <c r="AK114" s="24">
        <f t="shared" si="33"/>
        <v>14800</v>
      </c>
      <c r="AL114" s="25">
        <f t="shared" si="34"/>
        <v>3700</v>
      </c>
      <c r="AM114" s="105"/>
      <c r="AN114" s="27" t="s">
        <v>277</v>
      </c>
      <c r="AO114" s="106" t="s">
        <v>302</v>
      </c>
    </row>
    <row r="115" spans="1:41" s="26" customFormat="1">
      <c r="A115" s="14" t="s">
        <v>303</v>
      </c>
      <c r="B115" s="15" t="s">
        <v>27</v>
      </c>
      <c r="C115" s="15" t="s">
        <v>28</v>
      </c>
      <c r="D115" s="16" t="s">
        <v>102</v>
      </c>
      <c r="E115" s="47" t="s">
        <v>109</v>
      </c>
      <c r="F115" s="100" t="s">
        <v>110</v>
      </c>
      <c r="G115" s="15" t="s">
        <v>38</v>
      </c>
      <c r="H115" s="15" t="s">
        <v>33</v>
      </c>
      <c r="I115" s="18" t="s">
        <v>48</v>
      </c>
      <c r="J115" s="18" t="s">
        <v>269</v>
      </c>
      <c r="K115" s="100" t="s">
        <v>68</v>
      </c>
      <c r="L115" s="101"/>
      <c r="M115" s="101"/>
      <c r="N115" s="101"/>
      <c r="O115" s="101"/>
      <c r="P115" s="101"/>
      <c r="Q115" s="101"/>
      <c r="R115" s="101"/>
      <c r="S115" s="101"/>
      <c r="T115" s="101"/>
      <c r="U115" s="101"/>
      <c r="V115" s="101"/>
      <c r="W115" s="101"/>
      <c r="X115" s="101"/>
      <c r="Y115" s="101"/>
      <c r="Z115" s="101"/>
      <c r="AA115" s="101"/>
      <c r="AB115" s="101"/>
      <c r="AC115" s="101"/>
      <c r="AD115" s="102">
        <v>40000</v>
      </c>
      <c r="AE115" s="103">
        <v>40000</v>
      </c>
      <c r="AF115" s="103">
        <v>40000</v>
      </c>
      <c r="AG115" s="103">
        <v>40000</v>
      </c>
      <c r="AH115" s="103">
        <v>40000</v>
      </c>
      <c r="AI115" s="103"/>
      <c r="AJ115" s="104"/>
      <c r="AK115" s="24">
        <f t="shared" si="33"/>
        <v>200000</v>
      </c>
      <c r="AL115" s="25">
        <f t="shared" si="34"/>
        <v>40000</v>
      </c>
      <c r="AM115" s="105"/>
      <c r="AN115" s="18" t="s">
        <v>304</v>
      </c>
      <c r="AO115" s="106" t="s">
        <v>305</v>
      </c>
    </row>
    <row r="116" spans="1:41" s="26" customFormat="1">
      <c r="A116" s="14" t="s">
        <v>306</v>
      </c>
      <c r="B116" s="15" t="s">
        <v>27</v>
      </c>
      <c r="C116" s="15" t="s">
        <v>114</v>
      </c>
      <c r="D116" s="16" t="s">
        <v>133</v>
      </c>
      <c r="E116" s="47" t="s">
        <v>136</v>
      </c>
      <c r="F116" s="100" t="s">
        <v>53</v>
      </c>
      <c r="G116" s="15" t="s">
        <v>38</v>
      </c>
      <c r="H116" s="15" t="s">
        <v>33</v>
      </c>
      <c r="I116" s="18" t="s">
        <v>48</v>
      </c>
      <c r="J116" s="18" t="s">
        <v>307</v>
      </c>
      <c r="K116" s="100" t="s">
        <v>68</v>
      </c>
      <c r="L116" s="101"/>
      <c r="M116" s="101"/>
      <c r="N116" s="101"/>
      <c r="O116" s="101"/>
      <c r="P116" s="101"/>
      <c r="Q116" s="101"/>
      <c r="R116" s="101"/>
      <c r="S116" s="101"/>
      <c r="T116" s="101"/>
      <c r="U116" s="101"/>
      <c r="V116" s="101"/>
      <c r="W116" s="101"/>
      <c r="X116" s="101"/>
      <c r="Y116" s="101"/>
      <c r="Z116" s="101"/>
      <c r="AA116" s="101"/>
      <c r="AB116" s="101"/>
      <c r="AC116" s="101"/>
      <c r="AD116" s="102">
        <v>40000</v>
      </c>
      <c r="AE116" s="103">
        <v>40000</v>
      </c>
      <c r="AF116" s="103">
        <v>40000</v>
      </c>
      <c r="AG116" s="103">
        <v>40000</v>
      </c>
      <c r="AH116" s="103">
        <v>40000</v>
      </c>
      <c r="AI116" s="103"/>
      <c r="AJ116" s="104"/>
      <c r="AK116" s="24">
        <f t="shared" si="33"/>
        <v>200000</v>
      </c>
      <c r="AL116" s="25">
        <f t="shared" si="34"/>
        <v>40000</v>
      </c>
      <c r="AM116" s="105"/>
      <c r="AN116" s="18" t="s">
        <v>308</v>
      </c>
      <c r="AO116" s="106" t="s">
        <v>309</v>
      </c>
    </row>
    <row r="117" spans="1:41" s="26" customFormat="1">
      <c r="A117" s="14" t="s">
        <v>310</v>
      </c>
      <c r="B117" s="15" t="s">
        <v>27</v>
      </c>
      <c r="C117" s="15" t="s">
        <v>145</v>
      </c>
      <c r="D117" s="16" t="s">
        <v>146</v>
      </c>
      <c r="E117" s="47" t="s">
        <v>176</v>
      </c>
      <c r="F117" s="100" t="s">
        <v>53</v>
      </c>
      <c r="G117" s="15" t="s">
        <v>38</v>
      </c>
      <c r="H117" s="15" t="s">
        <v>33</v>
      </c>
      <c r="I117" s="18" t="s">
        <v>48</v>
      </c>
      <c r="J117" s="18" t="s">
        <v>269</v>
      </c>
      <c r="K117" s="100" t="s">
        <v>68</v>
      </c>
      <c r="L117" s="101"/>
      <c r="M117" s="101"/>
      <c r="N117" s="101"/>
      <c r="O117" s="101"/>
      <c r="P117" s="101"/>
      <c r="Q117" s="101"/>
      <c r="R117" s="101"/>
      <c r="S117" s="101"/>
      <c r="T117" s="101"/>
      <c r="U117" s="101"/>
      <c r="V117" s="101"/>
      <c r="W117" s="101"/>
      <c r="X117" s="101"/>
      <c r="Y117" s="101"/>
      <c r="Z117" s="101"/>
      <c r="AA117" s="101"/>
      <c r="AB117" s="101"/>
      <c r="AC117" s="101"/>
      <c r="AD117" s="102">
        <v>35000</v>
      </c>
      <c r="AE117" s="103">
        <v>35000</v>
      </c>
      <c r="AF117" s="103">
        <v>35000</v>
      </c>
      <c r="AG117" s="103">
        <v>35000</v>
      </c>
      <c r="AH117" s="103">
        <v>35000</v>
      </c>
      <c r="AI117" s="103"/>
      <c r="AJ117" s="104"/>
      <c r="AK117" s="24">
        <f t="shared" si="33"/>
        <v>175000</v>
      </c>
      <c r="AL117" s="25">
        <f t="shared" si="34"/>
        <v>35000</v>
      </c>
      <c r="AM117" s="105"/>
      <c r="AN117" s="18" t="s">
        <v>311</v>
      </c>
      <c r="AO117" s="106" t="s">
        <v>312</v>
      </c>
    </row>
    <row r="118" spans="1:41" s="26" customFormat="1">
      <c r="A118" s="14" t="s">
        <v>313</v>
      </c>
      <c r="B118" s="15" t="s">
        <v>27</v>
      </c>
      <c r="C118" s="15" t="s">
        <v>145</v>
      </c>
      <c r="D118" s="16" t="s">
        <v>146</v>
      </c>
      <c r="E118" s="47" t="s">
        <v>176</v>
      </c>
      <c r="F118" s="100" t="s">
        <v>53</v>
      </c>
      <c r="G118" s="15" t="s">
        <v>38</v>
      </c>
      <c r="H118" s="15" t="s">
        <v>33</v>
      </c>
      <c r="I118" s="18" t="s">
        <v>107</v>
      </c>
      <c r="J118" s="18" t="s">
        <v>314</v>
      </c>
      <c r="K118" s="100" t="s">
        <v>68</v>
      </c>
      <c r="L118" s="101"/>
      <c r="M118" s="101"/>
      <c r="N118" s="101"/>
      <c r="O118" s="101"/>
      <c r="P118" s="101"/>
      <c r="Q118" s="101"/>
      <c r="R118" s="101"/>
      <c r="S118" s="101"/>
      <c r="T118" s="101"/>
      <c r="U118" s="101"/>
      <c r="V118" s="101"/>
      <c r="W118" s="101"/>
      <c r="X118" s="101"/>
      <c r="Y118" s="101"/>
      <c r="Z118" s="101"/>
      <c r="AA118" s="101"/>
      <c r="AB118" s="101"/>
      <c r="AC118" s="101"/>
      <c r="AD118" s="102">
        <v>0</v>
      </c>
      <c r="AE118" s="103">
        <v>11000</v>
      </c>
      <c r="AF118" s="103">
        <v>11000</v>
      </c>
      <c r="AG118" s="103">
        <v>11000</v>
      </c>
      <c r="AH118" s="103">
        <v>11000</v>
      </c>
      <c r="AI118" s="103"/>
      <c r="AJ118" s="104"/>
      <c r="AK118" s="24">
        <f t="shared" si="33"/>
        <v>44000</v>
      </c>
      <c r="AL118" s="25">
        <f t="shared" si="34"/>
        <v>11000</v>
      </c>
      <c r="AM118" s="105"/>
      <c r="AN118" s="27" t="s">
        <v>277</v>
      </c>
      <c r="AO118" s="106" t="s">
        <v>315</v>
      </c>
    </row>
    <row r="119" spans="1:41" s="28" customFormat="1">
      <c r="A119" s="48" t="s">
        <v>316</v>
      </c>
      <c r="B119" s="31" t="s">
        <v>27</v>
      </c>
      <c r="C119" s="31" t="s">
        <v>145</v>
      </c>
      <c r="D119" s="32" t="s">
        <v>146</v>
      </c>
      <c r="E119" s="30" t="s">
        <v>188</v>
      </c>
      <c r="F119" s="93" t="s">
        <v>31</v>
      </c>
      <c r="G119" s="31" t="s">
        <v>38</v>
      </c>
      <c r="H119" s="31" t="s">
        <v>33</v>
      </c>
      <c r="I119" s="34" t="s">
        <v>48</v>
      </c>
      <c r="J119" s="34" t="s">
        <v>39</v>
      </c>
      <c r="K119" s="93" t="s">
        <v>40</v>
      </c>
      <c r="L119" s="94"/>
      <c r="M119" s="94"/>
      <c r="N119" s="94"/>
      <c r="O119" s="94"/>
      <c r="P119" s="94"/>
      <c r="Q119" s="94"/>
      <c r="R119" s="94"/>
      <c r="S119" s="94"/>
      <c r="T119" s="94"/>
      <c r="U119" s="94"/>
      <c r="V119" s="94"/>
      <c r="W119" s="94"/>
      <c r="X119" s="94"/>
      <c r="Y119" s="94"/>
      <c r="Z119" s="94"/>
      <c r="AA119" s="94"/>
      <c r="AB119" s="94"/>
      <c r="AC119" s="94"/>
      <c r="AD119" s="98">
        <v>31248</v>
      </c>
      <c r="AE119" s="99">
        <v>31653</v>
      </c>
      <c r="AF119" s="99">
        <v>31678</v>
      </c>
      <c r="AG119" s="99">
        <v>31940</v>
      </c>
      <c r="AH119" s="99">
        <v>35938</v>
      </c>
      <c r="AI119" s="96"/>
      <c r="AJ119" s="97"/>
      <c r="AK119" s="41">
        <f t="shared" si="33"/>
        <v>162457</v>
      </c>
      <c r="AL119" s="42">
        <f t="shared" si="34"/>
        <v>32491.4</v>
      </c>
      <c r="AM119" s="90"/>
      <c r="AN119" s="29" t="s">
        <v>226</v>
      </c>
      <c r="AO119" s="92" t="s">
        <v>267</v>
      </c>
    </row>
    <row r="120" spans="1:41" s="26" customFormat="1">
      <c r="A120" s="14" t="s">
        <v>317</v>
      </c>
      <c r="B120" s="15" t="s">
        <v>27</v>
      </c>
      <c r="C120" s="15" t="s">
        <v>145</v>
      </c>
      <c r="D120" s="16" t="s">
        <v>146</v>
      </c>
      <c r="E120" s="47" t="s">
        <v>188</v>
      </c>
      <c r="F120" s="100" t="s">
        <v>31</v>
      </c>
      <c r="G120" s="15" t="s">
        <v>38</v>
      </c>
      <c r="H120" s="15" t="s">
        <v>33</v>
      </c>
      <c r="I120" s="18" t="s">
        <v>48</v>
      </c>
      <c r="J120" s="18" t="s">
        <v>269</v>
      </c>
      <c r="K120" s="100" t="s">
        <v>68</v>
      </c>
      <c r="L120" s="101"/>
      <c r="M120" s="101"/>
      <c r="N120" s="101"/>
      <c r="O120" s="101"/>
      <c r="P120" s="101"/>
      <c r="Q120" s="101"/>
      <c r="R120" s="101"/>
      <c r="S120" s="101"/>
      <c r="T120" s="101"/>
      <c r="U120" s="101"/>
      <c r="V120" s="101"/>
      <c r="W120" s="101"/>
      <c r="X120" s="101"/>
      <c r="Y120" s="101"/>
      <c r="Z120" s="101"/>
      <c r="AA120" s="101"/>
      <c r="AB120" s="101"/>
      <c r="AC120" s="101"/>
      <c r="AD120" s="102">
        <v>60000</v>
      </c>
      <c r="AE120" s="103">
        <v>60000</v>
      </c>
      <c r="AF120" s="103">
        <v>60000</v>
      </c>
      <c r="AG120" s="103">
        <v>60000</v>
      </c>
      <c r="AH120" s="103">
        <v>60000</v>
      </c>
      <c r="AI120" s="103"/>
      <c r="AJ120" s="104"/>
      <c r="AK120" s="24">
        <f t="shared" si="33"/>
        <v>300000</v>
      </c>
      <c r="AL120" s="25">
        <f t="shared" si="34"/>
        <v>60000</v>
      </c>
      <c r="AM120" s="105"/>
      <c r="AN120" s="18" t="s">
        <v>318</v>
      </c>
      <c r="AO120" s="106" t="s">
        <v>319</v>
      </c>
    </row>
    <row r="121" spans="1:41" s="26" customFormat="1">
      <c r="A121" s="14" t="s">
        <v>320</v>
      </c>
      <c r="B121" s="15" t="s">
        <v>288</v>
      </c>
      <c r="C121" s="15" t="s">
        <v>145</v>
      </c>
      <c r="D121" s="16" t="s">
        <v>146</v>
      </c>
      <c r="E121" s="47" t="s">
        <v>217</v>
      </c>
      <c r="F121" s="100" t="s">
        <v>31</v>
      </c>
      <c r="G121" s="15" t="s">
        <v>32</v>
      </c>
      <c r="H121" s="15" t="s">
        <v>33</v>
      </c>
      <c r="I121" s="18" t="s">
        <v>48</v>
      </c>
      <c r="J121" s="18" t="s">
        <v>289</v>
      </c>
      <c r="K121" s="100" t="s">
        <v>68</v>
      </c>
      <c r="L121" s="101"/>
      <c r="M121" s="101"/>
      <c r="N121" s="101"/>
      <c r="O121" s="101"/>
      <c r="P121" s="101"/>
      <c r="Q121" s="101"/>
      <c r="R121" s="101"/>
      <c r="S121" s="101"/>
      <c r="T121" s="101"/>
      <c r="U121" s="101"/>
      <c r="V121" s="101"/>
      <c r="W121" s="101"/>
      <c r="X121" s="101"/>
      <c r="Y121" s="101"/>
      <c r="Z121" s="101"/>
      <c r="AA121" s="101"/>
      <c r="AB121" s="101"/>
      <c r="AC121" s="101"/>
      <c r="AD121" s="102">
        <v>6088</v>
      </c>
      <c r="AE121" s="103">
        <v>6154</v>
      </c>
      <c r="AF121" s="103">
        <v>6296</v>
      </c>
      <c r="AG121" s="103">
        <v>6431</v>
      </c>
      <c r="AH121" s="103">
        <v>23984</v>
      </c>
      <c r="AI121" s="103"/>
      <c r="AJ121" s="104"/>
      <c r="AK121" s="24">
        <f t="shared" si="33"/>
        <v>48953</v>
      </c>
      <c r="AL121" s="25">
        <f t="shared" si="34"/>
        <v>9790.6</v>
      </c>
      <c r="AM121" s="105"/>
      <c r="AN121" s="18" t="s">
        <v>321</v>
      </c>
      <c r="AO121" s="106" t="s">
        <v>291</v>
      </c>
    </row>
    <row r="122" spans="1:41" s="28" customFormat="1">
      <c r="A122" s="48" t="s">
        <v>322</v>
      </c>
      <c r="B122" s="31" t="s">
        <v>27</v>
      </c>
      <c r="C122" s="31" t="s">
        <v>145</v>
      </c>
      <c r="D122" s="32" t="s">
        <v>146</v>
      </c>
      <c r="E122" s="30" t="s">
        <v>217</v>
      </c>
      <c r="F122" s="93" t="s">
        <v>31</v>
      </c>
      <c r="G122" s="31" t="s">
        <v>38</v>
      </c>
      <c r="H122" s="31" t="s">
        <v>33</v>
      </c>
      <c r="I122" s="34" t="s">
        <v>48</v>
      </c>
      <c r="J122" s="34" t="s">
        <v>39</v>
      </c>
      <c r="K122" s="93" t="s">
        <v>40</v>
      </c>
      <c r="L122" s="94"/>
      <c r="M122" s="94"/>
      <c r="N122" s="94"/>
      <c r="O122" s="94"/>
      <c r="P122" s="94"/>
      <c r="Q122" s="94"/>
      <c r="R122" s="94"/>
      <c r="S122" s="94"/>
      <c r="T122" s="94"/>
      <c r="U122" s="94"/>
      <c r="V122" s="94"/>
      <c r="W122" s="94"/>
      <c r="X122" s="94"/>
      <c r="Y122" s="94"/>
      <c r="Z122" s="94"/>
      <c r="AA122" s="94"/>
      <c r="AB122" s="94"/>
      <c r="AC122" s="94"/>
      <c r="AD122" s="98">
        <v>244715</v>
      </c>
      <c r="AE122" s="99">
        <v>246619</v>
      </c>
      <c r="AF122" s="99">
        <v>247770</v>
      </c>
      <c r="AG122" s="99">
        <v>245126</v>
      </c>
      <c r="AH122" s="99">
        <v>251501</v>
      </c>
      <c r="AI122" s="96"/>
      <c r="AJ122" s="97"/>
      <c r="AK122" s="41">
        <f t="shared" si="33"/>
        <v>1235731</v>
      </c>
      <c r="AL122" s="42">
        <f t="shared" si="34"/>
        <v>247146.2</v>
      </c>
      <c r="AM122" s="90"/>
      <c r="AN122" s="29" t="s">
        <v>226</v>
      </c>
      <c r="AO122" s="92" t="s">
        <v>267</v>
      </c>
    </row>
    <row r="123" spans="1:41" s="28" customFormat="1">
      <c r="A123" s="48" t="s">
        <v>323</v>
      </c>
      <c r="B123" s="31" t="s">
        <v>27</v>
      </c>
      <c r="C123" s="31" t="s">
        <v>145</v>
      </c>
      <c r="D123" s="32" t="s">
        <v>146</v>
      </c>
      <c r="E123" s="30" t="s">
        <v>217</v>
      </c>
      <c r="F123" s="93" t="s">
        <v>31</v>
      </c>
      <c r="G123" s="31" t="s">
        <v>38</v>
      </c>
      <c r="H123" s="31" t="s">
        <v>33</v>
      </c>
      <c r="I123" s="34" t="s">
        <v>48</v>
      </c>
      <c r="J123" s="34" t="s">
        <v>269</v>
      </c>
      <c r="K123" s="93" t="s">
        <v>68</v>
      </c>
      <c r="L123" s="94"/>
      <c r="M123" s="94"/>
      <c r="N123" s="94"/>
      <c r="O123" s="94"/>
      <c r="P123" s="94"/>
      <c r="Q123" s="94"/>
      <c r="R123" s="94"/>
      <c r="S123" s="94"/>
      <c r="T123" s="94"/>
      <c r="U123" s="94"/>
      <c r="V123" s="94"/>
      <c r="W123" s="94"/>
      <c r="X123" s="94"/>
      <c r="Y123" s="94"/>
      <c r="Z123" s="94"/>
      <c r="AA123" s="94"/>
      <c r="AB123" s="94"/>
      <c r="AC123" s="94"/>
      <c r="AD123" s="95">
        <v>253512</v>
      </c>
      <c r="AE123" s="96">
        <v>260039</v>
      </c>
      <c r="AF123" s="96">
        <v>259489</v>
      </c>
      <c r="AG123" s="96">
        <v>258414</v>
      </c>
      <c r="AH123" s="96">
        <v>261337</v>
      </c>
      <c r="AI123" s="96"/>
      <c r="AJ123" s="97"/>
      <c r="AK123" s="41">
        <f t="shared" si="33"/>
        <v>1292791</v>
      </c>
      <c r="AL123" s="42">
        <f t="shared" si="34"/>
        <v>258558.2</v>
      </c>
      <c r="AM123" s="90"/>
      <c r="AN123" s="34" t="s">
        <v>324</v>
      </c>
      <c r="AO123" s="92" t="s">
        <v>325</v>
      </c>
    </row>
    <row r="124" spans="1:41" s="26" customFormat="1">
      <c r="A124" s="14" t="s">
        <v>326</v>
      </c>
      <c r="B124" s="15" t="s">
        <v>27</v>
      </c>
      <c r="C124" s="15" t="s">
        <v>145</v>
      </c>
      <c r="D124" s="16" t="s">
        <v>146</v>
      </c>
      <c r="E124" s="47" t="s">
        <v>217</v>
      </c>
      <c r="F124" s="100" t="s">
        <v>31</v>
      </c>
      <c r="G124" s="15" t="s">
        <v>38</v>
      </c>
      <c r="H124" s="15" t="s">
        <v>47</v>
      </c>
      <c r="I124" s="18" t="s">
        <v>48</v>
      </c>
      <c r="J124" s="18" t="s">
        <v>327</v>
      </c>
      <c r="K124" s="100" t="s">
        <v>68</v>
      </c>
      <c r="L124" s="101"/>
      <c r="M124" s="101"/>
      <c r="N124" s="101"/>
      <c r="O124" s="101"/>
      <c r="P124" s="101"/>
      <c r="Q124" s="101"/>
      <c r="R124" s="101"/>
      <c r="S124" s="101"/>
      <c r="T124" s="101"/>
      <c r="U124" s="101"/>
      <c r="V124" s="101"/>
      <c r="W124" s="101"/>
      <c r="X124" s="101"/>
      <c r="Y124" s="101"/>
      <c r="Z124" s="101"/>
      <c r="AA124" s="101"/>
      <c r="AB124" s="101"/>
      <c r="AC124" s="101"/>
      <c r="AD124" s="102">
        <v>102000</v>
      </c>
      <c r="AE124" s="103">
        <v>102000</v>
      </c>
      <c r="AF124" s="103">
        <v>102000</v>
      </c>
      <c r="AG124" s="103">
        <v>102000</v>
      </c>
      <c r="AH124" s="103">
        <v>102000</v>
      </c>
      <c r="AI124" s="103"/>
      <c r="AJ124" s="104"/>
      <c r="AK124" s="24">
        <f t="shared" si="33"/>
        <v>510000</v>
      </c>
      <c r="AL124" s="25">
        <f t="shared" si="34"/>
        <v>102000</v>
      </c>
      <c r="AM124" s="105"/>
      <c r="AN124" s="27" t="s">
        <v>277</v>
      </c>
      <c r="AO124" s="108" t="s">
        <v>328</v>
      </c>
    </row>
    <row r="125" spans="1:41" s="28" customFormat="1">
      <c r="A125" s="48" t="s">
        <v>329</v>
      </c>
      <c r="B125" s="31" t="s">
        <v>113</v>
      </c>
      <c r="C125" s="31" t="s">
        <v>235</v>
      </c>
      <c r="D125" s="32" t="s">
        <v>236</v>
      </c>
      <c r="E125" s="30" t="s">
        <v>241</v>
      </c>
      <c r="F125" s="93" t="s">
        <v>31</v>
      </c>
      <c r="G125" s="31" t="s">
        <v>38</v>
      </c>
      <c r="H125" s="31" t="s">
        <v>33</v>
      </c>
      <c r="I125" s="34" t="s">
        <v>48</v>
      </c>
      <c r="J125" s="34" t="s">
        <v>307</v>
      </c>
      <c r="K125" s="93" t="s">
        <v>40</v>
      </c>
      <c r="L125" s="94"/>
      <c r="M125" s="94"/>
      <c r="N125" s="94"/>
      <c r="O125" s="94"/>
      <c r="P125" s="94"/>
      <c r="Q125" s="94"/>
      <c r="R125" s="94"/>
      <c r="S125" s="94"/>
      <c r="T125" s="94"/>
      <c r="U125" s="94"/>
      <c r="V125" s="94"/>
      <c r="W125" s="94"/>
      <c r="X125" s="94"/>
      <c r="Y125" s="94"/>
      <c r="Z125" s="94"/>
      <c r="AA125" s="94"/>
      <c r="AB125" s="94"/>
      <c r="AC125" s="94"/>
      <c r="AD125" s="95">
        <v>148189</v>
      </c>
      <c r="AE125" s="96">
        <v>152350</v>
      </c>
      <c r="AF125" s="96">
        <v>150275</v>
      </c>
      <c r="AG125" s="96">
        <v>151335</v>
      </c>
      <c r="AH125" s="96">
        <v>157288</v>
      </c>
      <c r="AI125" s="96"/>
      <c r="AJ125" s="97"/>
      <c r="AK125" s="41">
        <f t="shared" si="33"/>
        <v>759437</v>
      </c>
      <c r="AL125" s="42">
        <f t="shared" si="34"/>
        <v>151887.4</v>
      </c>
      <c r="AM125" s="90"/>
      <c r="AN125" s="29" t="s">
        <v>160</v>
      </c>
      <c r="AO125" s="109" t="s">
        <v>330</v>
      </c>
    </row>
    <row r="126" spans="1:41" s="28" customFormat="1" ht="15" thickBot="1">
      <c r="A126" s="110" t="s">
        <v>331</v>
      </c>
      <c r="B126" s="111" t="s">
        <v>113</v>
      </c>
      <c r="C126" s="111" t="s">
        <v>235</v>
      </c>
      <c r="D126" s="112" t="s">
        <v>236</v>
      </c>
      <c r="E126" s="113" t="s">
        <v>241</v>
      </c>
      <c r="F126" s="114" t="s">
        <v>31</v>
      </c>
      <c r="G126" s="31" t="s">
        <v>38</v>
      </c>
      <c r="H126" s="31" t="s">
        <v>33</v>
      </c>
      <c r="I126" s="34" t="s">
        <v>48</v>
      </c>
      <c r="J126" s="34" t="s">
        <v>39</v>
      </c>
      <c r="K126" s="93" t="s">
        <v>40</v>
      </c>
      <c r="L126" s="115"/>
      <c r="M126" s="115"/>
      <c r="N126" s="115"/>
      <c r="O126" s="115"/>
      <c r="P126" s="115"/>
      <c r="Q126" s="115"/>
      <c r="R126" s="115"/>
      <c r="S126" s="115"/>
      <c r="T126" s="115"/>
      <c r="U126" s="115"/>
      <c r="V126" s="115"/>
      <c r="W126" s="115"/>
      <c r="X126" s="115"/>
      <c r="Y126" s="115"/>
      <c r="Z126" s="115"/>
      <c r="AA126" s="115"/>
      <c r="AB126" s="115"/>
      <c r="AC126" s="115"/>
      <c r="AD126" s="95">
        <v>145103</v>
      </c>
      <c r="AE126" s="96">
        <v>144257</v>
      </c>
      <c r="AF126" s="96">
        <v>145345</v>
      </c>
      <c r="AG126" s="96">
        <v>146492</v>
      </c>
      <c r="AH126" s="96">
        <v>147218</v>
      </c>
      <c r="AI126" s="116"/>
      <c r="AJ126" s="117"/>
      <c r="AK126" s="118">
        <f t="shared" si="33"/>
        <v>728415</v>
      </c>
      <c r="AL126" s="119">
        <f t="shared" si="34"/>
        <v>145683</v>
      </c>
      <c r="AM126" s="90"/>
      <c r="AN126" s="29" t="s">
        <v>160</v>
      </c>
      <c r="AO126" s="92" t="s">
        <v>267</v>
      </c>
    </row>
    <row r="127" spans="1:41" s="71" customFormat="1" thickBot="1">
      <c r="A127" s="57" t="s">
        <v>332</v>
      </c>
      <c r="B127" s="58"/>
      <c r="C127" s="58"/>
      <c r="D127" s="59">
        <f>COUNTA(A100:A126)</f>
        <v>27</v>
      </c>
      <c r="E127" s="60"/>
      <c r="F127" s="58"/>
      <c r="G127" s="61"/>
      <c r="H127" s="58"/>
      <c r="I127" s="60"/>
      <c r="J127" s="60"/>
      <c r="K127" s="62"/>
      <c r="L127" s="63"/>
      <c r="M127" s="63"/>
      <c r="N127" s="63"/>
      <c r="O127" s="63"/>
      <c r="P127" s="63"/>
      <c r="Q127" s="63"/>
      <c r="R127" s="63"/>
      <c r="S127" s="63"/>
      <c r="T127" s="63"/>
      <c r="U127" s="63"/>
      <c r="V127" s="63"/>
      <c r="W127" s="63"/>
      <c r="X127" s="63"/>
      <c r="Y127" s="63"/>
      <c r="Z127" s="63"/>
      <c r="AA127" s="63"/>
      <c r="AB127" s="63"/>
      <c r="AC127" s="63"/>
      <c r="AD127" s="64">
        <f t="shared" ref="AD127:AM127" si="35">SUM(AD100:AD126)</f>
        <v>1542595</v>
      </c>
      <c r="AE127" s="65">
        <f t="shared" si="35"/>
        <v>1600860</v>
      </c>
      <c r="AF127" s="65">
        <f t="shared" si="35"/>
        <v>1600866</v>
      </c>
      <c r="AG127" s="65">
        <f t="shared" si="35"/>
        <v>1601118</v>
      </c>
      <c r="AH127" s="65">
        <f t="shared" si="35"/>
        <v>1657500</v>
      </c>
      <c r="AI127" s="65">
        <f t="shared" si="35"/>
        <v>5000</v>
      </c>
      <c r="AJ127" s="66">
        <f t="shared" si="35"/>
        <v>5000</v>
      </c>
      <c r="AK127" s="67">
        <f t="shared" si="35"/>
        <v>8012939</v>
      </c>
      <c r="AL127" s="68">
        <f t="shared" si="35"/>
        <v>1606788.3714285712</v>
      </c>
      <c r="AM127" s="21">
        <f t="shared" si="35"/>
        <v>0</v>
      </c>
      <c r="AN127" s="120"/>
    </row>
    <row r="128" spans="1:41" s="71" customFormat="1" thickBot="1">
      <c r="B128" s="73"/>
      <c r="C128" s="73"/>
      <c r="D128" s="73"/>
      <c r="E128" s="74"/>
      <c r="F128" s="73"/>
      <c r="G128" s="15"/>
      <c r="H128" s="73"/>
      <c r="I128" s="74"/>
      <c r="J128" s="74"/>
      <c r="K128" s="73"/>
      <c r="L128" s="75"/>
      <c r="M128" s="75"/>
      <c r="N128" s="75"/>
      <c r="O128" s="75"/>
      <c r="P128" s="75"/>
      <c r="Q128" s="75"/>
      <c r="R128" s="75"/>
      <c r="S128" s="75"/>
      <c r="T128" s="75"/>
      <c r="U128" s="75"/>
      <c r="V128" s="75"/>
      <c r="W128" s="75"/>
      <c r="X128" s="75"/>
      <c r="Y128" s="75"/>
      <c r="Z128" s="75"/>
      <c r="AA128" s="75"/>
      <c r="AB128" s="75"/>
      <c r="AC128" s="75"/>
      <c r="AD128" s="53"/>
      <c r="AE128" s="53"/>
      <c r="AF128" s="53"/>
      <c r="AG128" s="53"/>
      <c r="AH128" s="53"/>
      <c r="AI128" s="53"/>
      <c r="AJ128" s="53"/>
      <c r="AK128" s="21"/>
      <c r="AL128" s="21"/>
      <c r="AM128" s="69"/>
    </row>
    <row r="129" spans="1:41" s="72" customFormat="1" thickBot="1">
      <c r="A129" s="57" t="s">
        <v>333</v>
      </c>
      <c r="B129" s="58"/>
      <c r="C129" s="58"/>
      <c r="D129" s="59">
        <f>COUNTA(A100:A126)+COUNTA(A3:A97)</f>
        <v>122</v>
      </c>
      <c r="E129" s="60"/>
      <c r="F129" s="58"/>
      <c r="G129" s="61"/>
      <c r="H129" s="58"/>
      <c r="I129" s="60"/>
      <c r="J129" s="60"/>
      <c r="K129" s="62"/>
      <c r="L129" s="63"/>
      <c r="M129" s="63"/>
      <c r="N129" s="63"/>
      <c r="O129" s="63"/>
      <c r="P129" s="63"/>
      <c r="Q129" s="63"/>
      <c r="R129" s="63"/>
      <c r="S129" s="63"/>
      <c r="T129" s="63"/>
      <c r="U129" s="63"/>
      <c r="V129" s="63"/>
      <c r="W129" s="63"/>
      <c r="X129" s="63"/>
      <c r="Y129" s="63"/>
      <c r="Z129" s="63"/>
      <c r="AA129" s="63"/>
      <c r="AB129" s="63"/>
      <c r="AC129" s="63"/>
      <c r="AD129" s="64">
        <f t="shared" ref="AD129:AL129" si="36">AD127+AD98</f>
        <v>5660292.5</v>
      </c>
      <c r="AE129" s="65">
        <f t="shared" si="36"/>
        <v>5825743</v>
      </c>
      <c r="AF129" s="65">
        <f t="shared" si="36"/>
        <v>5834006.5</v>
      </c>
      <c r="AG129" s="65">
        <f t="shared" si="36"/>
        <v>5869851.5</v>
      </c>
      <c r="AH129" s="65">
        <f t="shared" si="36"/>
        <v>5969505</v>
      </c>
      <c r="AI129" s="65">
        <f t="shared" si="36"/>
        <v>4417546</v>
      </c>
      <c r="AJ129" s="66">
        <f t="shared" si="36"/>
        <v>1993575.5</v>
      </c>
      <c r="AK129" s="64">
        <f t="shared" si="36"/>
        <v>35570520</v>
      </c>
      <c r="AL129" s="66">
        <f t="shared" si="36"/>
        <v>5909522.7357142866</v>
      </c>
      <c r="AM129" s="121"/>
    </row>
    <row r="130" spans="1:41" s="71" customFormat="1" ht="13.8">
      <c r="B130" s="73"/>
      <c r="C130" s="73"/>
      <c r="D130" s="73"/>
      <c r="E130" s="74"/>
      <c r="F130" s="73"/>
      <c r="G130" s="15"/>
      <c r="H130" s="73"/>
      <c r="I130" s="74"/>
      <c r="J130" s="74"/>
      <c r="K130" s="73"/>
      <c r="L130" s="75"/>
      <c r="M130" s="75"/>
      <c r="N130" s="75"/>
      <c r="O130" s="75"/>
      <c r="P130" s="75"/>
      <c r="Q130" s="75"/>
      <c r="R130" s="75"/>
      <c r="S130" s="75"/>
      <c r="T130" s="75"/>
      <c r="U130" s="75"/>
      <c r="V130" s="75"/>
      <c r="W130" s="75"/>
      <c r="X130" s="75"/>
      <c r="Y130" s="75"/>
      <c r="Z130" s="75"/>
      <c r="AA130" s="75"/>
      <c r="AB130" s="75"/>
      <c r="AC130" s="75"/>
      <c r="AD130" s="53"/>
      <c r="AE130" s="53"/>
      <c r="AF130" s="53"/>
      <c r="AG130" s="53"/>
      <c r="AH130" s="53"/>
      <c r="AI130" s="53"/>
      <c r="AJ130" s="53"/>
      <c r="AK130" s="21"/>
      <c r="AL130" s="21"/>
      <c r="AM130" s="69"/>
    </row>
    <row r="131" spans="1:41" s="134" customFormat="1" ht="13.8">
      <c r="A131" s="122" t="s">
        <v>334</v>
      </c>
      <c r="B131" s="123"/>
      <c r="C131" s="123"/>
      <c r="D131" s="124"/>
      <c r="E131" s="125"/>
      <c r="F131" s="124"/>
      <c r="G131" s="123"/>
      <c r="H131" s="123"/>
      <c r="I131" s="126"/>
      <c r="J131" s="126"/>
      <c r="K131" s="123"/>
      <c r="L131" s="127"/>
      <c r="M131" s="127"/>
      <c r="N131" s="127"/>
      <c r="O131" s="127"/>
      <c r="P131" s="127"/>
      <c r="Q131" s="127"/>
      <c r="R131" s="127"/>
      <c r="S131" s="128"/>
      <c r="T131" s="128"/>
      <c r="U131" s="127"/>
      <c r="V131" s="127"/>
      <c r="W131" s="127"/>
      <c r="X131" s="127"/>
      <c r="Y131" s="127"/>
      <c r="Z131" s="127"/>
      <c r="AA131" s="127"/>
      <c r="AB131" s="128"/>
      <c r="AC131" s="128"/>
      <c r="AD131" s="129"/>
      <c r="AE131" s="129"/>
      <c r="AF131" s="129"/>
      <c r="AG131" s="129"/>
      <c r="AH131" s="129"/>
      <c r="AI131" s="129"/>
      <c r="AJ131" s="130"/>
      <c r="AK131" s="131"/>
      <c r="AL131" s="131"/>
      <c r="AM131" s="132"/>
      <c r="AN131" s="133"/>
      <c r="AO131" s="133"/>
    </row>
    <row r="132" spans="1:41" s="138" customFormat="1" ht="11.4">
      <c r="A132" s="135" t="s">
        <v>335</v>
      </c>
      <c r="B132" s="136"/>
      <c r="C132" s="136"/>
      <c r="D132" s="136"/>
      <c r="E132" s="136"/>
      <c r="F132" s="137"/>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row>
    <row r="133" spans="1:41" s="138" customFormat="1" ht="11.4">
      <c r="A133" s="135" t="s">
        <v>336</v>
      </c>
      <c r="B133" s="136"/>
      <c r="C133" s="136"/>
      <c r="D133" s="136"/>
      <c r="E133" s="136"/>
      <c r="F133" s="137"/>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row>
    <row r="134" spans="1:41" s="138" customFormat="1" ht="11.4">
      <c r="A134" s="135" t="s">
        <v>353</v>
      </c>
      <c r="B134" s="136"/>
      <c r="C134" s="136"/>
      <c r="D134" s="136"/>
      <c r="E134" s="136"/>
      <c r="F134" s="137"/>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row>
    <row r="135" spans="1:41" s="153" customFormat="1" ht="12">
      <c r="A135" s="139" t="s">
        <v>337</v>
      </c>
      <c r="B135" s="140"/>
      <c r="C135" s="140"/>
      <c r="D135" s="140"/>
      <c r="E135" s="141"/>
      <c r="F135" s="142"/>
      <c r="G135" s="143"/>
      <c r="H135" s="144"/>
      <c r="I135" s="145"/>
      <c r="J135" s="145"/>
      <c r="K135" s="144"/>
      <c r="L135" s="146"/>
      <c r="M135" s="146"/>
      <c r="N135" s="146"/>
      <c r="O135" s="146"/>
      <c r="P135" s="146"/>
      <c r="Q135" s="146"/>
      <c r="R135" s="146"/>
      <c r="S135" s="147"/>
      <c r="T135" s="147"/>
      <c r="U135" s="148"/>
      <c r="V135" s="148"/>
      <c r="W135" s="148"/>
      <c r="X135" s="148"/>
      <c r="Y135" s="148"/>
      <c r="Z135" s="148"/>
      <c r="AA135" s="148"/>
      <c r="AB135" s="149"/>
      <c r="AC135" s="149"/>
      <c r="AD135" s="144"/>
      <c r="AE135" s="150"/>
      <c r="AF135" s="150"/>
      <c r="AG135" s="150"/>
      <c r="AH135" s="150"/>
      <c r="AI135" s="150"/>
      <c r="AJ135" s="150"/>
      <c r="AK135" s="151"/>
      <c r="AL135" s="151"/>
      <c r="AM135" s="152"/>
      <c r="AN135" s="152"/>
      <c r="AO135" s="152"/>
    </row>
    <row r="136" spans="1:41" s="153" customFormat="1" ht="12">
      <c r="A136" s="135" t="s">
        <v>338</v>
      </c>
      <c r="B136" s="140"/>
      <c r="C136" s="140"/>
      <c r="D136" s="140"/>
      <c r="E136" s="141"/>
      <c r="F136" s="142"/>
      <c r="G136" s="143"/>
      <c r="H136" s="144"/>
      <c r="I136" s="145"/>
      <c r="J136" s="145"/>
      <c r="K136" s="144"/>
      <c r="L136" s="146"/>
      <c r="M136" s="146"/>
      <c r="N136" s="146"/>
      <c r="O136" s="146"/>
      <c r="P136" s="146"/>
      <c r="Q136" s="146"/>
      <c r="R136" s="146"/>
      <c r="S136" s="147"/>
      <c r="T136" s="147"/>
      <c r="U136" s="148"/>
      <c r="V136" s="148"/>
      <c r="W136" s="148"/>
      <c r="X136" s="148"/>
      <c r="Y136" s="148"/>
      <c r="Z136" s="148"/>
      <c r="AA136" s="148"/>
      <c r="AB136" s="149"/>
      <c r="AC136" s="149"/>
      <c r="AD136" s="144"/>
      <c r="AE136" s="150"/>
      <c r="AF136" s="150"/>
      <c r="AG136" s="150"/>
      <c r="AH136" s="150"/>
      <c r="AI136" s="150"/>
      <c r="AJ136" s="150"/>
      <c r="AK136" s="151"/>
      <c r="AL136" s="151"/>
      <c r="AM136" s="152"/>
      <c r="AN136" s="152"/>
      <c r="AO136" s="152"/>
    </row>
    <row r="137" spans="1:41" s="153" customFormat="1" ht="12">
      <c r="A137" s="135" t="s">
        <v>339</v>
      </c>
      <c r="B137" s="140"/>
      <c r="C137" s="140"/>
      <c r="D137" s="140"/>
      <c r="E137" s="141"/>
      <c r="F137" s="142"/>
      <c r="G137" s="143"/>
      <c r="H137" s="144"/>
      <c r="I137" s="145"/>
      <c r="J137" s="145"/>
      <c r="K137" s="144"/>
      <c r="L137" s="146"/>
      <c r="M137" s="146"/>
      <c r="N137" s="146"/>
      <c r="O137" s="146"/>
      <c r="P137" s="146"/>
      <c r="Q137" s="146"/>
      <c r="R137" s="146"/>
      <c r="S137" s="147"/>
      <c r="T137" s="147"/>
      <c r="U137" s="148"/>
      <c r="V137" s="148"/>
      <c r="W137" s="148"/>
      <c r="X137" s="148"/>
      <c r="Y137" s="148"/>
      <c r="Z137" s="148"/>
      <c r="AA137" s="148"/>
      <c r="AB137" s="149"/>
      <c r="AC137" s="149"/>
      <c r="AD137" s="144"/>
      <c r="AE137" s="150"/>
      <c r="AF137" s="150"/>
      <c r="AG137" s="150"/>
      <c r="AH137" s="150"/>
      <c r="AI137" s="150"/>
      <c r="AJ137" s="150"/>
      <c r="AK137" s="151"/>
      <c r="AL137" s="151"/>
      <c r="AM137" s="152"/>
      <c r="AN137" s="152"/>
      <c r="AO137" s="152"/>
    </row>
    <row r="138" spans="1:41" s="153" customFormat="1" ht="12">
      <c r="A138" s="135" t="s">
        <v>340</v>
      </c>
      <c r="B138" s="140"/>
      <c r="C138" s="140"/>
      <c r="D138" s="140"/>
      <c r="E138" s="141"/>
      <c r="F138" s="142"/>
      <c r="G138" s="143"/>
      <c r="H138" s="144"/>
      <c r="I138" s="145"/>
      <c r="J138" s="145"/>
      <c r="K138" s="144"/>
      <c r="L138" s="146"/>
      <c r="M138" s="146"/>
      <c r="N138" s="146"/>
      <c r="O138" s="146"/>
      <c r="P138" s="146"/>
      <c r="Q138" s="146"/>
      <c r="R138" s="146"/>
      <c r="S138" s="147"/>
      <c r="T138" s="147"/>
      <c r="U138" s="148"/>
      <c r="V138" s="148"/>
      <c r="W138" s="148"/>
      <c r="X138" s="148"/>
      <c r="Y138" s="148"/>
      <c r="Z138" s="148"/>
      <c r="AA138" s="148"/>
      <c r="AB138" s="149"/>
      <c r="AC138" s="149"/>
      <c r="AD138" s="144"/>
      <c r="AE138" s="150"/>
      <c r="AF138" s="150"/>
      <c r="AG138" s="150"/>
      <c r="AH138" s="150"/>
      <c r="AI138" s="150"/>
      <c r="AJ138" s="150"/>
      <c r="AK138" s="151"/>
      <c r="AL138" s="151"/>
      <c r="AM138" s="152"/>
      <c r="AN138" s="152"/>
      <c r="AO138" s="152"/>
    </row>
    <row r="139" spans="1:41" s="138" customFormat="1" ht="13.95" customHeight="1">
      <c r="A139" s="154" t="s">
        <v>341</v>
      </c>
      <c r="B139" s="136"/>
      <c r="C139" s="136"/>
      <c r="D139" s="140"/>
      <c r="E139" s="141"/>
      <c r="F139" s="142"/>
      <c r="G139" s="155"/>
      <c r="H139" s="156"/>
      <c r="I139" s="157"/>
      <c r="J139" s="157"/>
      <c r="K139" s="156"/>
      <c r="L139" s="148"/>
      <c r="M139" s="148"/>
      <c r="N139" s="148"/>
      <c r="O139" s="148"/>
      <c r="P139" s="148"/>
      <c r="Q139" s="148"/>
      <c r="R139" s="148"/>
      <c r="S139" s="147"/>
      <c r="T139" s="147"/>
      <c r="U139" s="148"/>
      <c r="V139" s="148"/>
      <c r="W139" s="148"/>
      <c r="X139" s="148"/>
      <c r="Y139" s="148"/>
      <c r="Z139" s="148"/>
      <c r="AA139" s="148"/>
      <c r="AB139" s="149"/>
      <c r="AC139" s="149"/>
      <c r="AD139" s="156"/>
      <c r="AE139" s="158"/>
      <c r="AF139" s="158"/>
      <c r="AG139" s="158"/>
      <c r="AH139" s="158"/>
      <c r="AI139" s="158"/>
      <c r="AJ139" s="158"/>
      <c r="AK139" s="159"/>
      <c r="AL139" s="159"/>
      <c r="AM139" s="160"/>
      <c r="AN139" s="160"/>
      <c r="AO139" s="160"/>
    </row>
    <row r="140" spans="1:41" s="138" customFormat="1" ht="12">
      <c r="A140" s="161" t="s">
        <v>342</v>
      </c>
      <c r="B140" s="136"/>
      <c r="C140" s="136"/>
      <c r="D140" s="140"/>
      <c r="E140" s="141"/>
      <c r="F140" s="142"/>
      <c r="G140" s="155"/>
      <c r="H140" s="156"/>
      <c r="I140" s="157"/>
      <c r="J140" s="157"/>
      <c r="K140" s="156"/>
      <c r="L140" s="148"/>
      <c r="M140" s="148"/>
      <c r="N140" s="148"/>
      <c r="O140" s="148"/>
      <c r="P140" s="148"/>
      <c r="Q140" s="148"/>
      <c r="R140" s="148"/>
      <c r="S140" s="147"/>
      <c r="T140" s="147"/>
      <c r="U140" s="148"/>
      <c r="V140" s="148"/>
      <c r="W140" s="148"/>
      <c r="X140" s="148"/>
      <c r="Y140" s="148"/>
      <c r="Z140" s="148"/>
      <c r="AA140" s="148"/>
      <c r="AB140" s="149"/>
      <c r="AC140" s="149"/>
      <c r="AD140" s="156"/>
      <c r="AE140" s="158"/>
      <c r="AF140" s="158"/>
      <c r="AG140" s="158"/>
      <c r="AH140" s="158"/>
      <c r="AI140" s="158"/>
      <c r="AJ140" s="158"/>
      <c r="AK140" s="159"/>
      <c r="AL140" s="159"/>
      <c r="AM140" s="160"/>
      <c r="AN140" s="160"/>
      <c r="AO140" s="160"/>
    </row>
    <row r="141" spans="1:41" s="138" customFormat="1" ht="12">
      <c r="A141" s="162" t="s">
        <v>343</v>
      </c>
      <c r="B141" s="136"/>
      <c r="C141" s="136"/>
      <c r="D141" s="140"/>
      <c r="E141" s="141"/>
      <c r="F141" s="142"/>
      <c r="G141" s="155"/>
      <c r="H141" s="156"/>
      <c r="I141" s="157"/>
      <c r="J141" s="157"/>
      <c r="K141" s="156"/>
      <c r="L141" s="148"/>
      <c r="M141" s="148"/>
      <c r="N141" s="148"/>
      <c r="O141" s="148"/>
      <c r="P141" s="148"/>
      <c r="Q141" s="148"/>
      <c r="R141" s="148"/>
      <c r="S141" s="147"/>
      <c r="T141" s="147"/>
      <c r="U141" s="148"/>
      <c r="V141" s="148"/>
      <c r="W141" s="148"/>
      <c r="X141" s="148"/>
      <c r="Y141" s="148"/>
      <c r="Z141" s="148"/>
      <c r="AA141" s="148"/>
      <c r="AB141" s="149"/>
      <c r="AC141" s="149"/>
      <c r="AD141" s="156"/>
      <c r="AE141" s="158"/>
      <c r="AF141" s="158"/>
      <c r="AG141" s="158"/>
      <c r="AH141" s="158"/>
      <c r="AI141" s="158"/>
      <c r="AJ141" s="158"/>
      <c r="AK141" s="159"/>
      <c r="AL141" s="159"/>
      <c r="AM141" s="160"/>
      <c r="AN141" s="160"/>
      <c r="AO141" s="160"/>
    </row>
    <row r="142" spans="1:41" s="138" customFormat="1" ht="12">
      <c r="A142" s="162" t="s">
        <v>344</v>
      </c>
      <c r="B142" s="136"/>
      <c r="C142" s="136"/>
      <c r="D142" s="140"/>
      <c r="E142" s="141"/>
      <c r="F142" s="142"/>
      <c r="G142" s="155"/>
      <c r="H142" s="156"/>
      <c r="I142" s="157"/>
      <c r="J142" s="157"/>
      <c r="K142" s="156"/>
      <c r="L142" s="148"/>
      <c r="M142" s="148"/>
      <c r="N142" s="148"/>
      <c r="O142" s="148"/>
      <c r="P142" s="148"/>
      <c r="Q142" s="148"/>
      <c r="R142" s="148"/>
      <c r="S142" s="147"/>
      <c r="T142" s="147"/>
      <c r="U142" s="148"/>
      <c r="V142" s="148"/>
      <c r="W142" s="148"/>
      <c r="X142" s="148"/>
      <c r="Y142" s="148"/>
      <c r="Z142" s="148"/>
      <c r="AA142" s="148"/>
      <c r="AB142" s="149"/>
      <c r="AC142" s="149"/>
      <c r="AD142" s="156"/>
      <c r="AE142" s="158"/>
      <c r="AF142" s="158"/>
      <c r="AG142" s="158"/>
      <c r="AH142" s="158"/>
      <c r="AI142" s="158"/>
      <c r="AJ142" s="158"/>
      <c r="AK142" s="159"/>
      <c r="AL142" s="159"/>
      <c r="AM142" s="160"/>
      <c r="AN142" s="160"/>
      <c r="AO142" s="160"/>
    </row>
    <row r="143" spans="1:41" s="138" customFormat="1" ht="12">
      <c r="A143" s="161" t="s">
        <v>345</v>
      </c>
      <c r="B143" s="136"/>
      <c r="C143" s="136"/>
      <c r="D143" s="140"/>
      <c r="E143" s="141"/>
      <c r="F143" s="142"/>
      <c r="G143" s="155"/>
      <c r="H143" s="156"/>
      <c r="I143" s="157"/>
      <c r="J143" s="157"/>
      <c r="K143" s="156"/>
      <c r="L143" s="148"/>
      <c r="M143" s="148"/>
      <c r="N143" s="148"/>
      <c r="O143" s="148"/>
      <c r="P143" s="148"/>
      <c r="Q143" s="148"/>
      <c r="R143" s="148"/>
      <c r="S143" s="147"/>
      <c r="T143" s="147"/>
      <c r="U143" s="148"/>
      <c r="V143" s="148"/>
      <c r="W143" s="148"/>
      <c r="X143" s="148"/>
      <c r="Y143" s="148"/>
      <c r="Z143" s="148"/>
      <c r="AA143" s="148"/>
      <c r="AB143" s="149"/>
      <c r="AC143" s="149"/>
      <c r="AD143" s="156"/>
      <c r="AE143" s="158"/>
      <c r="AF143" s="158"/>
      <c r="AG143" s="158"/>
      <c r="AH143" s="158"/>
      <c r="AI143" s="158"/>
      <c r="AJ143" s="158"/>
      <c r="AK143" s="159"/>
      <c r="AL143" s="159"/>
      <c r="AM143" s="160"/>
      <c r="AN143" s="160"/>
      <c r="AO143" s="160"/>
    </row>
    <row r="144" spans="1:41" s="138" customFormat="1" ht="12">
      <c r="A144" s="161" t="s">
        <v>346</v>
      </c>
      <c r="B144" s="136"/>
      <c r="C144" s="136"/>
      <c r="D144" s="140"/>
      <c r="E144" s="141"/>
      <c r="F144" s="142"/>
      <c r="G144" s="155"/>
      <c r="H144" s="156"/>
      <c r="I144" s="157"/>
      <c r="J144" s="157"/>
      <c r="K144" s="156"/>
      <c r="L144" s="148"/>
      <c r="M144" s="148"/>
      <c r="N144" s="148"/>
      <c r="O144" s="148"/>
      <c r="P144" s="148"/>
      <c r="Q144" s="148"/>
      <c r="R144" s="148"/>
      <c r="S144" s="147"/>
      <c r="T144" s="147"/>
      <c r="U144" s="148"/>
      <c r="V144" s="148"/>
      <c r="W144" s="148"/>
      <c r="X144" s="148"/>
      <c r="Y144" s="148"/>
      <c r="Z144" s="148"/>
      <c r="AA144" s="148"/>
      <c r="AB144" s="149"/>
      <c r="AC144" s="149"/>
      <c r="AD144" s="156"/>
      <c r="AE144" s="158"/>
      <c r="AF144" s="158"/>
      <c r="AG144" s="158"/>
      <c r="AH144" s="158"/>
      <c r="AI144" s="158"/>
      <c r="AJ144" s="158"/>
      <c r="AK144" s="159"/>
      <c r="AL144" s="159"/>
      <c r="AM144" s="160"/>
      <c r="AN144" s="160"/>
      <c r="AO144" s="160"/>
    </row>
    <row r="145" spans="1:41" s="138" customFormat="1" ht="12">
      <c r="A145" s="161" t="s">
        <v>347</v>
      </c>
      <c r="B145" s="136"/>
      <c r="C145" s="136"/>
      <c r="D145" s="140"/>
      <c r="E145" s="141"/>
      <c r="F145" s="142"/>
      <c r="G145" s="155"/>
      <c r="H145" s="156"/>
      <c r="I145" s="157"/>
      <c r="J145" s="157"/>
      <c r="K145" s="156"/>
      <c r="L145" s="148"/>
      <c r="M145" s="148"/>
      <c r="N145" s="148"/>
      <c r="O145" s="148"/>
      <c r="P145" s="148"/>
      <c r="Q145" s="148"/>
      <c r="R145" s="148"/>
      <c r="S145" s="147"/>
      <c r="T145" s="147"/>
      <c r="U145" s="148"/>
      <c r="V145" s="148"/>
      <c r="W145" s="148"/>
      <c r="X145" s="148"/>
      <c r="Y145" s="148"/>
      <c r="Z145" s="148"/>
      <c r="AA145" s="148"/>
      <c r="AB145" s="149"/>
      <c r="AC145" s="149"/>
      <c r="AD145" s="156"/>
      <c r="AE145" s="158"/>
      <c r="AF145" s="158"/>
      <c r="AG145" s="158"/>
      <c r="AH145" s="158"/>
      <c r="AI145" s="158"/>
      <c r="AJ145" s="158"/>
      <c r="AK145" s="159"/>
      <c r="AL145" s="159"/>
      <c r="AM145" s="160"/>
      <c r="AN145" s="160"/>
      <c r="AO145" s="160"/>
    </row>
    <row r="146" spans="1:41" s="138" customFormat="1" ht="12">
      <c r="A146" s="162" t="s">
        <v>348</v>
      </c>
      <c r="B146" s="136"/>
      <c r="C146" s="136"/>
      <c r="D146" s="140"/>
      <c r="E146" s="141"/>
      <c r="F146" s="142"/>
      <c r="G146" s="155"/>
      <c r="H146" s="156"/>
      <c r="I146" s="157"/>
      <c r="J146" s="157"/>
      <c r="K146" s="156"/>
      <c r="L146" s="148"/>
      <c r="M146" s="148"/>
      <c r="N146" s="148"/>
      <c r="O146" s="148"/>
      <c r="P146" s="148"/>
      <c r="Q146" s="148"/>
      <c r="R146" s="148"/>
      <c r="S146" s="147"/>
      <c r="T146" s="147"/>
      <c r="U146" s="148"/>
      <c r="V146" s="148"/>
      <c r="W146" s="148"/>
      <c r="X146" s="148"/>
      <c r="Y146" s="148"/>
      <c r="Z146" s="148"/>
      <c r="AA146" s="148"/>
      <c r="AB146" s="149"/>
      <c r="AC146" s="149"/>
      <c r="AD146" s="156"/>
      <c r="AE146" s="158"/>
      <c r="AF146" s="158"/>
      <c r="AG146" s="158"/>
      <c r="AH146" s="158"/>
      <c r="AI146" s="158"/>
      <c r="AJ146" s="158"/>
      <c r="AK146" s="159"/>
      <c r="AL146" s="159"/>
      <c r="AM146" s="160"/>
      <c r="AN146" s="160"/>
      <c r="AO146" s="160"/>
    </row>
    <row r="147" spans="1:41" s="138" customFormat="1" ht="12">
      <c r="A147" s="161" t="s">
        <v>349</v>
      </c>
      <c r="B147" s="136"/>
      <c r="C147" s="136"/>
      <c r="D147" s="140"/>
      <c r="E147" s="141"/>
      <c r="F147" s="142"/>
      <c r="G147" s="155"/>
      <c r="H147" s="156"/>
      <c r="I147" s="157"/>
      <c r="J147" s="157"/>
      <c r="K147" s="156"/>
      <c r="L147" s="148"/>
      <c r="M147" s="148"/>
      <c r="N147" s="148"/>
      <c r="O147" s="148"/>
      <c r="P147" s="148"/>
      <c r="Q147" s="148"/>
      <c r="R147" s="148"/>
      <c r="S147" s="147"/>
      <c r="T147" s="147"/>
      <c r="U147" s="148"/>
      <c r="V147" s="148"/>
      <c r="W147" s="148"/>
      <c r="X147" s="148"/>
      <c r="Y147" s="148"/>
      <c r="Z147" s="148"/>
      <c r="AA147" s="148"/>
      <c r="AB147" s="149"/>
      <c r="AC147" s="149"/>
      <c r="AD147" s="156"/>
      <c r="AE147" s="158"/>
      <c r="AF147" s="158"/>
      <c r="AG147" s="158"/>
      <c r="AH147" s="158"/>
      <c r="AI147" s="158"/>
      <c r="AJ147" s="158"/>
      <c r="AK147" s="159"/>
      <c r="AL147" s="159"/>
      <c r="AM147" s="160"/>
      <c r="AN147" s="160"/>
      <c r="AO147" s="160"/>
    </row>
    <row r="148" spans="1:41" s="138" customFormat="1" ht="12">
      <c r="A148" s="161" t="s">
        <v>350</v>
      </c>
      <c r="B148" s="136"/>
      <c r="C148" s="136"/>
      <c r="D148" s="140"/>
      <c r="E148" s="141"/>
      <c r="F148" s="142"/>
      <c r="G148" s="155"/>
      <c r="H148" s="156"/>
      <c r="I148" s="157"/>
      <c r="J148" s="157"/>
      <c r="K148" s="156"/>
      <c r="L148" s="148"/>
      <c r="M148" s="148"/>
      <c r="N148" s="148"/>
      <c r="O148" s="148"/>
      <c r="P148" s="148"/>
      <c r="Q148" s="148"/>
      <c r="R148" s="148"/>
      <c r="S148" s="147"/>
      <c r="T148" s="147"/>
      <c r="U148" s="148"/>
      <c r="V148" s="148"/>
      <c r="W148" s="148"/>
      <c r="X148" s="148"/>
      <c r="Y148" s="148"/>
      <c r="Z148" s="148"/>
      <c r="AA148" s="148"/>
      <c r="AB148" s="149"/>
      <c r="AC148" s="149"/>
      <c r="AD148" s="156"/>
      <c r="AE148" s="158"/>
      <c r="AF148" s="158"/>
      <c r="AG148" s="158"/>
      <c r="AH148" s="158"/>
      <c r="AI148" s="158"/>
      <c r="AJ148" s="158"/>
      <c r="AK148" s="159"/>
      <c r="AL148" s="159"/>
      <c r="AM148" s="160"/>
      <c r="AN148" s="160"/>
      <c r="AO148" s="160"/>
    </row>
    <row r="149" spans="1:41" s="138" customFormat="1" ht="12">
      <c r="A149" s="161" t="s">
        <v>351</v>
      </c>
      <c r="B149" s="136"/>
      <c r="C149" s="136"/>
      <c r="D149" s="140"/>
      <c r="E149" s="141"/>
      <c r="F149" s="142"/>
      <c r="G149" s="136"/>
      <c r="H149" s="136"/>
      <c r="I149" s="163"/>
      <c r="J149" s="163"/>
      <c r="K149" s="136"/>
      <c r="L149" s="164"/>
      <c r="M149" s="164"/>
      <c r="N149" s="164"/>
      <c r="O149" s="164"/>
      <c r="P149" s="164"/>
      <c r="Q149" s="164"/>
      <c r="R149" s="164"/>
      <c r="S149" s="165"/>
      <c r="T149" s="165"/>
      <c r="U149" s="164"/>
      <c r="V149" s="164"/>
      <c r="W149" s="164"/>
      <c r="X149" s="164"/>
      <c r="Y149" s="164"/>
      <c r="Z149" s="164"/>
      <c r="AA149" s="164"/>
      <c r="AB149" s="166"/>
      <c r="AC149" s="166"/>
      <c r="AD149" s="158"/>
      <c r="AE149" s="158"/>
      <c r="AF149" s="158"/>
      <c r="AG149" s="158"/>
      <c r="AH149" s="158"/>
      <c r="AI149" s="158"/>
      <c r="AJ149" s="158"/>
      <c r="AK149" s="159"/>
      <c r="AL149" s="159"/>
      <c r="AM149" s="160"/>
      <c r="AN149" s="160"/>
      <c r="AO149" s="160"/>
    </row>
    <row r="150" spans="1:41" s="138" customFormat="1" ht="12">
      <c r="A150" s="161" t="s">
        <v>352</v>
      </c>
      <c r="B150" s="136"/>
      <c r="C150" s="136"/>
      <c r="D150" s="140"/>
      <c r="E150" s="141"/>
      <c r="F150" s="142"/>
      <c r="G150" s="136"/>
      <c r="H150" s="136"/>
      <c r="I150" s="163"/>
      <c r="J150" s="163"/>
      <c r="K150" s="136"/>
      <c r="L150" s="164"/>
      <c r="M150" s="164"/>
      <c r="N150" s="164"/>
      <c r="O150" s="164"/>
      <c r="P150" s="164"/>
      <c r="Q150" s="164"/>
      <c r="R150" s="164"/>
      <c r="S150" s="165"/>
      <c r="T150" s="165"/>
      <c r="U150" s="164"/>
      <c r="V150" s="164"/>
      <c r="W150" s="164"/>
      <c r="X150" s="164"/>
      <c r="Y150" s="164"/>
      <c r="Z150" s="164"/>
      <c r="AA150" s="164"/>
      <c r="AB150" s="166"/>
      <c r="AC150" s="166"/>
      <c r="AD150" s="158"/>
      <c r="AE150" s="158"/>
      <c r="AF150" s="158"/>
      <c r="AG150" s="158"/>
      <c r="AH150" s="158"/>
      <c r="AI150" s="158"/>
      <c r="AJ150" s="158"/>
      <c r="AK150" s="159"/>
      <c r="AL150" s="159"/>
      <c r="AM150" s="160"/>
      <c r="AN150" s="160"/>
      <c r="AO150" s="160"/>
    </row>
    <row r="151" spans="1:41" s="167" customFormat="1">
      <c r="D151" s="168"/>
      <c r="E151" s="169"/>
      <c r="F151" s="170"/>
      <c r="I151" s="171"/>
      <c r="J151" s="171"/>
      <c r="L151" s="172"/>
      <c r="M151" s="172"/>
      <c r="N151" s="172"/>
      <c r="O151" s="172"/>
      <c r="P151" s="172"/>
      <c r="Q151" s="172"/>
      <c r="R151" s="172"/>
      <c r="S151" s="173"/>
      <c r="T151" s="173"/>
      <c r="U151" s="172"/>
      <c r="V151" s="172"/>
      <c r="W151" s="172"/>
      <c r="X151" s="172"/>
      <c r="Y151" s="172"/>
      <c r="Z151" s="172"/>
      <c r="AA151" s="172"/>
      <c r="AB151" s="174"/>
      <c r="AC151" s="174"/>
      <c r="AK151" s="175"/>
      <c r="AL151" s="175"/>
      <c r="AM151" s="176"/>
      <c r="AN151" s="176"/>
      <c r="AO151" s="176"/>
    </row>
    <row r="152" spans="1:41" s="167" customFormat="1">
      <c r="D152" s="168"/>
      <c r="E152" s="169"/>
      <c r="F152" s="170"/>
      <c r="I152" s="171"/>
      <c r="J152" s="171"/>
      <c r="L152" s="172"/>
      <c r="M152" s="172"/>
      <c r="N152" s="172"/>
      <c r="O152" s="172"/>
      <c r="P152" s="172"/>
      <c r="Q152" s="172"/>
      <c r="R152" s="172"/>
      <c r="S152" s="173"/>
      <c r="T152" s="173"/>
      <c r="U152" s="172"/>
      <c r="V152" s="172"/>
      <c r="W152" s="172"/>
      <c r="X152" s="172"/>
      <c r="Y152" s="172"/>
      <c r="Z152" s="172"/>
      <c r="AA152" s="172"/>
      <c r="AB152" s="174"/>
      <c r="AC152" s="174"/>
      <c r="AK152" s="175"/>
      <c r="AL152" s="175"/>
      <c r="AM152" s="176"/>
      <c r="AN152" s="176"/>
      <c r="AO152" s="176"/>
    </row>
    <row r="153" spans="1:41" s="167" customFormat="1">
      <c r="D153" s="168"/>
      <c r="E153" s="169"/>
      <c r="F153" s="170"/>
      <c r="I153" s="171"/>
      <c r="J153" s="171"/>
      <c r="L153" s="172"/>
      <c r="M153" s="172"/>
      <c r="N153" s="172"/>
      <c r="O153" s="172"/>
      <c r="P153" s="172"/>
      <c r="Q153" s="172"/>
      <c r="R153" s="172"/>
      <c r="S153" s="173"/>
      <c r="T153" s="173"/>
      <c r="U153" s="172"/>
      <c r="V153" s="172"/>
      <c r="W153" s="172"/>
      <c r="X153" s="172"/>
      <c r="Y153" s="172"/>
      <c r="Z153" s="172"/>
      <c r="AA153" s="172"/>
      <c r="AB153" s="174"/>
      <c r="AC153" s="174"/>
      <c r="AK153" s="175"/>
      <c r="AL153" s="175"/>
      <c r="AM153" s="176"/>
      <c r="AN153" s="176"/>
      <c r="AO153" s="176"/>
    </row>
    <row r="154" spans="1:41" s="167" customFormat="1">
      <c r="D154" s="168"/>
      <c r="E154" s="169"/>
      <c r="F154" s="170"/>
      <c r="I154" s="171"/>
      <c r="J154" s="171"/>
      <c r="L154" s="172"/>
      <c r="M154" s="172"/>
      <c r="N154" s="172"/>
      <c r="O154" s="172"/>
      <c r="P154" s="172"/>
      <c r="Q154" s="172"/>
      <c r="R154" s="172"/>
      <c r="S154" s="173"/>
      <c r="T154" s="173"/>
      <c r="U154" s="172"/>
      <c r="V154" s="172"/>
      <c r="W154" s="172"/>
      <c r="X154" s="172"/>
      <c r="Y154" s="172"/>
      <c r="Z154" s="172"/>
      <c r="AA154" s="172"/>
      <c r="AB154" s="174"/>
      <c r="AC154" s="174"/>
      <c r="AK154" s="175"/>
      <c r="AL154" s="175"/>
      <c r="AM154" s="176"/>
      <c r="AN154" s="176"/>
      <c r="AO154" s="176"/>
    </row>
    <row r="155" spans="1:41" s="167" customFormat="1">
      <c r="D155" s="168"/>
      <c r="E155" s="169"/>
      <c r="F155" s="170"/>
      <c r="I155" s="171"/>
      <c r="J155" s="171"/>
      <c r="L155" s="172"/>
      <c r="M155" s="172"/>
      <c r="N155" s="172"/>
      <c r="O155" s="172"/>
      <c r="P155" s="172"/>
      <c r="Q155" s="172"/>
      <c r="R155" s="172"/>
      <c r="S155" s="173"/>
      <c r="T155" s="173"/>
      <c r="U155" s="172"/>
      <c r="V155" s="172"/>
      <c r="W155" s="172"/>
      <c r="X155" s="172"/>
      <c r="Y155" s="172"/>
      <c r="Z155" s="172"/>
      <c r="AA155" s="172"/>
      <c r="AB155" s="174"/>
      <c r="AC155" s="174"/>
      <c r="AK155" s="175"/>
      <c r="AL155" s="175"/>
      <c r="AM155" s="176"/>
      <c r="AN155" s="176"/>
      <c r="AO155" s="176"/>
    </row>
    <row r="156" spans="1:41" s="167" customFormat="1">
      <c r="D156" s="168"/>
      <c r="E156" s="169"/>
      <c r="F156" s="170"/>
      <c r="I156" s="171"/>
      <c r="J156" s="171"/>
      <c r="L156" s="172"/>
      <c r="M156" s="172"/>
      <c r="N156" s="172"/>
      <c r="O156" s="172"/>
      <c r="P156" s="172"/>
      <c r="Q156" s="172"/>
      <c r="R156" s="172"/>
      <c r="S156" s="173"/>
      <c r="T156" s="173"/>
      <c r="U156" s="172"/>
      <c r="V156" s="172"/>
      <c r="W156" s="172"/>
      <c r="X156" s="172"/>
      <c r="Y156" s="172"/>
      <c r="Z156" s="172"/>
      <c r="AA156" s="172"/>
      <c r="AB156" s="174"/>
      <c r="AC156" s="174"/>
      <c r="AK156" s="175"/>
      <c r="AL156" s="175"/>
      <c r="AM156" s="176"/>
      <c r="AN156" s="176"/>
      <c r="AO156" s="176"/>
    </row>
    <row r="157" spans="1:41" s="167" customFormat="1">
      <c r="D157" s="168"/>
      <c r="E157" s="169"/>
      <c r="F157" s="170"/>
      <c r="I157" s="171"/>
      <c r="J157" s="171"/>
      <c r="L157" s="172"/>
      <c r="M157" s="172"/>
      <c r="N157" s="172"/>
      <c r="O157" s="172"/>
      <c r="P157" s="172"/>
      <c r="Q157" s="172"/>
      <c r="R157" s="172"/>
      <c r="S157" s="173"/>
      <c r="T157" s="173"/>
      <c r="U157" s="172"/>
      <c r="V157" s="172"/>
      <c r="W157" s="172"/>
      <c r="X157" s="172"/>
      <c r="Y157" s="172"/>
      <c r="Z157" s="172"/>
      <c r="AA157" s="172"/>
      <c r="AB157" s="174"/>
      <c r="AC157" s="174"/>
      <c r="AK157" s="175"/>
      <c r="AL157" s="175"/>
      <c r="AM157" s="176"/>
      <c r="AN157" s="176"/>
      <c r="AO157" s="176"/>
    </row>
    <row r="158" spans="1:41" s="167" customFormat="1">
      <c r="D158" s="168"/>
      <c r="E158" s="169"/>
      <c r="F158" s="170"/>
      <c r="I158" s="171"/>
      <c r="J158" s="171"/>
      <c r="L158" s="172"/>
      <c r="M158" s="172"/>
      <c r="N158" s="172"/>
      <c r="O158" s="172"/>
      <c r="P158" s="172"/>
      <c r="Q158" s="172"/>
      <c r="R158" s="172"/>
      <c r="S158" s="173"/>
      <c r="T158" s="173"/>
      <c r="U158" s="172"/>
      <c r="V158" s="172"/>
      <c r="W158" s="172"/>
      <c r="X158" s="172"/>
      <c r="Y158" s="172"/>
      <c r="Z158" s="172"/>
      <c r="AA158" s="172"/>
      <c r="AB158" s="174"/>
      <c r="AC158" s="174"/>
      <c r="AK158" s="175"/>
      <c r="AL158" s="175"/>
      <c r="AM158" s="176"/>
      <c r="AN158" s="176"/>
      <c r="AO158" s="176"/>
    </row>
    <row r="159" spans="1:41" s="167" customFormat="1">
      <c r="D159" s="168"/>
      <c r="E159" s="169"/>
      <c r="F159" s="170"/>
      <c r="I159" s="171"/>
      <c r="J159" s="171"/>
      <c r="L159" s="172"/>
      <c r="M159" s="172"/>
      <c r="N159" s="172"/>
      <c r="O159" s="172"/>
      <c r="P159" s="172"/>
      <c r="Q159" s="172"/>
      <c r="R159" s="172"/>
      <c r="S159" s="173"/>
      <c r="T159" s="173"/>
      <c r="U159" s="172"/>
      <c r="V159" s="172"/>
      <c r="W159" s="172"/>
      <c r="X159" s="172"/>
      <c r="Y159" s="172"/>
      <c r="Z159" s="172"/>
      <c r="AA159" s="172"/>
      <c r="AB159" s="174"/>
      <c r="AC159" s="174"/>
      <c r="AK159" s="175"/>
      <c r="AL159" s="175"/>
      <c r="AM159" s="176"/>
      <c r="AN159" s="176"/>
      <c r="AO159" s="176"/>
    </row>
    <row r="160" spans="1:41" s="167" customFormat="1">
      <c r="D160" s="168"/>
      <c r="E160" s="169"/>
      <c r="F160" s="170"/>
      <c r="I160" s="171"/>
      <c r="J160" s="171"/>
      <c r="L160" s="172"/>
      <c r="M160" s="172"/>
      <c r="N160" s="172"/>
      <c r="O160" s="172"/>
      <c r="P160" s="172"/>
      <c r="Q160" s="172"/>
      <c r="R160" s="172"/>
      <c r="S160" s="173"/>
      <c r="T160" s="173"/>
      <c r="U160" s="172"/>
      <c r="V160" s="172"/>
      <c r="W160" s="172"/>
      <c r="X160" s="172"/>
      <c r="Y160" s="172"/>
      <c r="Z160" s="172"/>
      <c r="AA160" s="172"/>
      <c r="AB160" s="174"/>
      <c r="AC160" s="174"/>
      <c r="AK160" s="175"/>
      <c r="AL160" s="175"/>
      <c r="AM160" s="176"/>
      <c r="AN160" s="176"/>
      <c r="AO160" s="176"/>
    </row>
    <row r="161" spans="4:41" s="167" customFormat="1">
      <c r="D161" s="168"/>
      <c r="E161" s="169"/>
      <c r="F161" s="170"/>
      <c r="I161" s="171"/>
      <c r="J161" s="171"/>
      <c r="L161" s="172"/>
      <c r="M161" s="172"/>
      <c r="N161" s="172"/>
      <c r="O161" s="172"/>
      <c r="P161" s="172"/>
      <c r="Q161" s="172"/>
      <c r="R161" s="172"/>
      <c r="S161" s="173"/>
      <c r="T161" s="173"/>
      <c r="U161" s="172"/>
      <c r="V161" s="172"/>
      <c r="W161" s="172"/>
      <c r="X161" s="172"/>
      <c r="Y161" s="172"/>
      <c r="Z161" s="172"/>
      <c r="AA161" s="172"/>
      <c r="AB161" s="174"/>
      <c r="AC161" s="174"/>
      <c r="AK161" s="175"/>
      <c r="AL161" s="175"/>
      <c r="AM161" s="176"/>
      <c r="AN161" s="176"/>
      <c r="AO161" s="176"/>
    </row>
    <row r="162" spans="4:41" s="167" customFormat="1">
      <c r="D162" s="168"/>
      <c r="E162" s="169"/>
      <c r="F162" s="170"/>
      <c r="I162" s="171"/>
      <c r="J162" s="171"/>
      <c r="L162" s="172"/>
      <c r="M162" s="172"/>
      <c r="N162" s="172"/>
      <c r="O162" s="172"/>
      <c r="P162" s="172"/>
      <c r="Q162" s="172"/>
      <c r="R162" s="172"/>
      <c r="S162" s="173"/>
      <c r="T162" s="173"/>
      <c r="U162" s="172"/>
      <c r="V162" s="172"/>
      <c r="W162" s="172"/>
      <c r="X162" s="172"/>
      <c r="Y162" s="172"/>
      <c r="Z162" s="172"/>
      <c r="AA162" s="172"/>
      <c r="AB162" s="174"/>
      <c r="AC162" s="174"/>
      <c r="AK162" s="175"/>
      <c r="AL162" s="175"/>
      <c r="AM162" s="176"/>
      <c r="AN162" s="176"/>
      <c r="AO162" s="176"/>
    </row>
    <row r="163" spans="4:41" s="167" customFormat="1">
      <c r="D163" s="168"/>
      <c r="E163" s="169"/>
      <c r="F163" s="170"/>
      <c r="I163" s="171"/>
      <c r="J163" s="171"/>
      <c r="L163" s="172"/>
      <c r="M163" s="172"/>
      <c r="N163" s="172"/>
      <c r="O163" s="172"/>
      <c r="P163" s="172"/>
      <c r="Q163" s="172"/>
      <c r="R163" s="172"/>
      <c r="S163" s="173"/>
      <c r="T163" s="173"/>
      <c r="U163" s="172"/>
      <c r="V163" s="172"/>
      <c r="W163" s="172"/>
      <c r="X163" s="172"/>
      <c r="Y163" s="172"/>
      <c r="Z163" s="172"/>
      <c r="AA163" s="172"/>
      <c r="AB163" s="174"/>
      <c r="AC163" s="174"/>
      <c r="AK163" s="175"/>
      <c r="AL163" s="175"/>
      <c r="AM163" s="176"/>
      <c r="AN163" s="176"/>
      <c r="AO163" s="176"/>
    </row>
    <row r="164" spans="4:41" s="167" customFormat="1">
      <c r="D164" s="168"/>
      <c r="E164" s="169"/>
      <c r="F164" s="170"/>
      <c r="I164" s="171"/>
      <c r="J164" s="171"/>
      <c r="L164" s="172"/>
      <c r="M164" s="172"/>
      <c r="N164" s="172"/>
      <c r="O164" s="172"/>
      <c r="P164" s="172"/>
      <c r="Q164" s="172"/>
      <c r="R164" s="172"/>
      <c r="S164" s="173"/>
      <c r="T164" s="173"/>
      <c r="U164" s="172"/>
      <c r="V164" s="172"/>
      <c r="W164" s="172"/>
      <c r="X164" s="172"/>
      <c r="Y164" s="172"/>
      <c r="Z164" s="172"/>
      <c r="AA164" s="172"/>
      <c r="AB164" s="174"/>
      <c r="AC164" s="174"/>
      <c r="AK164" s="175"/>
      <c r="AL164" s="175"/>
      <c r="AM164" s="176"/>
      <c r="AN164" s="176"/>
      <c r="AO164" s="176"/>
    </row>
    <row r="165" spans="4:41" s="167" customFormat="1">
      <c r="D165" s="168"/>
      <c r="E165" s="169"/>
      <c r="F165" s="170"/>
      <c r="I165" s="171"/>
      <c r="J165" s="171"/>
      <c r="L165" s="172"/>
      <c r="M165" s="172"/>
      <c r="N165" s="172"/>
      <c r="O165" s="172"/>
      <c r="P165" s="172"/>
      <c r="Q165" s="172"/>
      <c r="R165" s="172"/>
      <c r="S165" s="173"/>
      <c r="T165" s="173"/>
      <c r="U165" s="172"/>
      <c r="V165" s="172"/>
      <c r="W165" s="172"/>
      <c r="X165" s="172"/>
      <c r="Y165" s="172"/>
      <c r="Z165" s="172"/>
      <c r="AA165" s="172"/>
      <c r="AB165" s="174"/>
      <c r="AC165" s="174"/>
      <c r="AK165" s="175"/>
      <c r="AL165" s="175"/>
      <c r="AM165" s="176"/>
      <c r="AN165" s="176"/>
      <c r="AO165" s="176"/>
    </row>
    <row r="166" spans="4:41" s="167" customFormat="1">
      <c r="D166" s="168"/>
      <c r="E166" s="169"/>
      <c r="F166" s="170"/>
      <c r="I166" s="171"/>
      <c r="J166" s="171"/>
      <c r="L166" s="172"/>
      <c r="M166" s="172"/>
      <c r="N166" s="172"/>
      <c r="O166" s="172"/>
      <c r="P166" s="172"/>
      <c r="Q166" s="172"/>
      <c r="R166" s="172"/>
      <c r="S166" s="173"/>
      <c r="T166" s="173"/>
      <c r="U166" s="172"/>
      <c r="V166" s="172"/>
      <c r="W166" s="172"/>
      <c r="X166" s="172"/>
      <c r="Y166" s="172"/>
      <c r="Z166" s="172"/>
      <c r="AA166" s="172"/>
      <c r="AB166" s="174"/>
      <c r="AC166" s="174"/>
      <c r="AK166" s="175"/>
      <c r="AL166" s="175"/>
      <c r="AM166" s="176"/>
      <c r="AN166" s="176"/>
      <c r="AO166" s="176"/>
    </row>
    <row r="167" spans="4:41" s="167" customFormat="1">
      <c r="D167" s="168"/>
      <c r="E167" s="169"/>
      <c r="F167" s="170"/>
      <c r="I167" s="171"/>
      <c r="J167" s="171"/>
      <c r="L167" s="172"/>
      <c r="M167" s="172"/>
      <c r="N167" s="172"/>
      <c r="O167" s="172"/>
      <c r="P167" s="172"/>
      <c r="Q167" s="172"/>
      <c r="R167" s="172"/>
      <c r="S167" s="173"/>
      <c r="T167" s="173"/>
      <c r="U167" s="172"/>
      <c r="V167" s="172"/>
      <c r="W167" s="172"/>
      <c r="X167" s="172"/>
      <c r="Y167" s="172"/>
      <c r="Z167" s="172"/>
      <c r="AA167" s="172"/>
      <c r="AB167" s="174"/>
      <c r="AC167" s="174"/>
      <c r="AK167" s="175"/>
      <c r="AL167" s="175"/>
      <c r="AM167" s="176"/>
      <c r="AN167" s="176"/>
      <c r="AO167" s="176"/>
    </row>
    <row r="168" spans="4:41" s="167" customFormat="1">
      <c r="D168" s="168"/>
      <c r="E168" s="169"/>
      <c r="F168" s="170"/>
      <c r="I168" s="171"/>
      <c r="J168" s="171"/>
      <c r="L168" s="172"/>
      <c r="M168" s="172"/>
      <c r="N168" s="172"/>
      <c r="O168" s="172"/>
      <c r="P168" s="172"/>
      <c r="Q168" s="172"/>
      <c r="R168" s="172"/>
      <c r="S168" s="173"/>
      <c r="T168" s="173"/>
      <c r="U168" s="172"/>
      <c r="V168" s="172"/>
      <c r="W168" s="172"/>
      <c r="X168" s="172"/>
      <c r="Y168" s="172"/>
      <c r="Z168" s="172"/>
      <c r="AA168" s="172"/>
      <c r="AB168" s="174"/>
      <c r="AC168" s="174"/>
      <c r="AK168" s="175"/>
      <c r="AL168" s="175"/>
      <c r="AM168" s="176"/>
      <c r="AN168" s="176"/>
      <c r="AO168" s="176"/>
    </row>
    <row r="169" spans="4:41" s="167" customFormat="1">
      <c r="D169" s="168"/>
      <c r="E169" s="169"/>
      <c r="F169" s="170"/>
      <c r="I169" s="171"/>
      <c r="J169" s="171"/>
      <c r="L169" s="172"/>
      <c r="M169" s="172"/>
      <c r="N169" s="172"/>
      <c r="O169" s="172"/>
      <c r="P169" s="172"/>
      <c r="Q169" s="172"/>
      <c r="R169" s="172"/>
      <c r="S169" s="173"/>
      <c r="T169" s="173"/>
      <c r="U169" s="172"/>
      <c r="V169" s="172"/>
      <c r="W169" s="172"/>
      <c r="X169" s="172"/>
      <c r="Y169" s="172"/>
      <c r="Z169" s="172"/>
      <c r="AA169" s="172"/>
      <c r="AB169" s="174"/>
      <c r="AC169" s="174"/>
      <c r="AK169" s="175"/>
      <c r="AL169" s="175"/>
      <c r="AM169" s="176"/>
      <c r="AN169" s="176"/>
      <c r="AO169" s="176"/>
    </row>
    <row r="170" spans="4:41" s="167" customFormat="1">
      <c r="D170" s="168"/>
      <c r="E170" s="169"/>
      <c r="F170" s="170"/>
      <c r="I170" s="171"/>
      <c r="J170" s="171"/>
      <c r="L170" s="172"/>
      <c r="M170" s="172"/>
      <c r="N170" s="172"/>
      <c r="O170" s="172"/>
      <c r="P170" s="172"/>
      <c r="Q170" s="172"/>
      <c r="R170" s="172"/>
      <c r="S170" s="173"/>
      <c r="T170" s="173"/>
      <c r="U170" s="172"/>
      <c r="V170" s="172"/>
      <c r="W170" s="172"/>
      <c r="X170" s="172"/>
      <c r="Y170" s="172"/>
      <c r="Z170" s="172"/>
      <c r="AA170" s="172"/>
      <c r="AB170" s="174"/>
      <c r="AC170" s="174"/>
      <c r="AK170" s="175"/>
      <c r="AL170" s="175"/>
      <c r="AM170" s="176"/>
      <c r="AN170" s="176"/>
      <c r="AO170" s="176"/>
    </row>
    <row r="171" spans="4:41" s="167" customFormat="1">
      <c r="D171" s="168"/>
      <c r="E171" s="169"/>
      <c r="F171" s="170"/>
      <c r="I171" s="171"/>
      <c r="J171" s="171"/>
      <c r="L171" s="172"/>
      <c r="M171" s="172"/>
      <c r="N171" s="172"/>
      <c r="O171" s="172"/>
      <c r="P171" s="172"/>
      <c r="Q171" s="172"/>
      <c r="R171" s="172"/>
      <c r="S171" s="173"/>
      <c r="T171" s="173"/>
      <c r="U171" s="172"/>
      <c r="V171" s="172"/>
      <c r="W171" s="172"/>
      <c r="X171" s="172"/>
      <c r="Y171" s="172"/>
      <c r="Z171" s="172"/>
      <c r="AA171" s="172"/>
      <c r="AB171" s="174"/>
      <c r="AC171" s="174"/>
      <c r="AK171" s="175"/>
      <c r="AL171" s="175"/>
      <c r="AM171" s="176"/>
      <c r="AN171" s="176"/>
      <c r="AO171" s="176"/>
    </row>
    <row r="172" spans="4:41" s="167" customFormat="1">
      <c r="D172" s="168"/>
      <c r="E172" s="169"/>
      <c r="F172" s="170"/>
      <c r="I172" s="171"/>
      <c r="J172" s="171"/>
      <c r="L172" s="172"/>
      <c r="M172" s="172"/>
      <c r="N172" s="172"/>
      <c r="O172" s="172"/>
      <c r="P172" s="172"/>
      <c r="Q172" s="172"/>
      <c r="R172" s="172"/>
      <c r="S172" s="173"/>
      <c r="T172" s="173"/>
      <c r="U172" s="172"/>
      <c r="V172" s="172"/>
      <c r="W172" s="172"/>
      <c r="X172" s="172"/>
      <c r="Y172" s="172"/>
      <c r="Z172" s="172"/>
      <c r="AA172" s="172"/>
      <c r="AB172" s="174"/>
      <c r="AC172" s="174"/>
      <c r="AK172" s="175"/>
      <c r="AL172" s="175"/>
      <c r="AM172" s="176"/>
      <c r="AN172" s="176"/>
      <c r="AO172" s="176"/>
    </row>
    <row r="173" spans="4:41" s="167" customFormat="1">
      <c r="D173" s="168"/>
      <c r="E173" s="169"/>
      <c r="F173" s="170"/>
      <c r="I173" s="171"/>
      <c r="J173" s="171"/>
      <c r="L173" s="172"/>
      <c r="M173" s="172"/>
      <c r="N173" s="172"/>
      <c r="O173" s="172"/>
      <c r="P173" s="172"/>
      <c r="Q173" s="172"/>
      <c r="R173" s="172"/>
      <c r="S173" s="173"/>
      <c r="T173" s="173"/>
      <c r="U173" s="172"/>
      <c r="V173" s="172"/>
      <c r="W173" s="172"/>
      <c r="X173" s="172"/>
      <c r="Y173" s="172"/>
      <c r="Z173" s="172"/>
      <c r="AA173" s="172"/>
      <c r="AB173" s="174"/>
      <c r="AC173" s="174"/>
      <c r="AK173" s="175"/>
      <c r="AL173" s="175"/>
      <c r="AM173" s="176"/>
      <c r="AN173" s="176"/>
      <c r="AO173" s="176"/>
    </row>
    <row r="174" spans="4:41" s="167" customFormat="1">
      <c r="D174" s="168"/>
      <c r="E174" s="169"/>
      <c r="F174" s="170"/>
      <c r="I174" s="171"/>
      <c r="J174" s="171"/>
      <c r="L174" s="172"/>
      <c r="M174" s="172"/>
      <c r="N174" s="172"/>
      <c r="O174" s="172"/>
      <c r="P174" s="172"/>
      <c r="Q174" s="172"/>
      <c r="R174" s="172"/>
      <c r="S174" s="173"/>
      <c r="T174" s="173"/>
      <c r="U174" s="172"/>
      <c r="V174" s="172"/>
      <c r="W174" s="172"/>
      <c r="X174" s="172"/>
      <c r="Y174" s="172"/>
      <c r="Z174" s="172"/>
      <c r="AA174" s="172"/>
      <c r="AB174" s="174"/>
      <c r="AC174" s="174"/>
      <c r="AK174" s="175"/>
      <c r="AL174" s="175"/>
      <c r="AM174" s="176"/>
      <c r="AN174" s="176"/>
      <c r="AO174" s="176"/>
    </row>
    <row r="175" spans="4:41" s="167" customFormat="1">
      <c r="D175" s="168"/>
      <c r="E175" s="169"/>
      <c r="F175" s="170"/>
      <c r="I175" s="171"/>
      <c r="J175" s="171"/>
      <c r="L175" s="172"/>
      <c r="M175" s="172"/>
      <c r="N175" s="172"/>
      <c r="O175" s="172"/>
      <c r="P175" s="172"/>
      <c r="Q175" s="172"/>
      <c r="R175" s="172"/>
      <c r="S175" s="173"/>
      <c r="T175" s="173"/>
      <c r="U175" s="172"/>
      <c r="V175" s="172"/>
      <c r="W175" s="172"/>
      <c r="X175" s="172"/>
      <c r="Y175" s="172"/>
      <c r="Z175" s="172"/>
      <c r="AA175" s="172"/>
      <c r="AB175" s="174"/>
      <c r="AC175" s="174"/>
      <c r="AK175" s="175"/>
      <c r="AL175" s="175"/>
      <c r="AM175" s="176"/>
      <c r="AN175" s="176"/>
      <c r="AO175" s="176"/>
    </row>
    <row r="176" spans="4:41" s="167" customFormat="1">
      <c r="D176" s="168"/>
      <c r="E176" s="169"/>
      <c r="F176" s="170"/>
      <c r="I176" s="171"/>
      <c r="J176" s="171"/>
      <c r="L176" s="172"/>
      <c r="M176" s="172"/>
      <c r="N176" s="172"/>
      <c r="O176" s="172"/>
      <c r="P176" s="172"/>
      <c r="Q176" s="172"/>
      <c r="R176" s="172"/>
      <c r="S176" s="173"/>
      <c r="T176" s="173"/>
      <c r="U176" s="172"/>
      <c r="V176" s="172"/>
      <c r="W176" s="172"/>
      <c r="X176" s="172"/>
      <c r="Y176" s="172"/>
      <c r="Z176" s="172"/>
      <c r="AA176" s="172"/>
      <c r="AB176" s="174"/>
      <c r="AC176" s="174"/>
      <c r="AK176" s="175"/>
      <c r="AL176" s="175"/>
      <c r="AM176" s="176"/>
      <c r="AN176" s="176"/>
      <c r="AO176" s="176"/>
    </row>
    <row r="177" spans="4:41" s="167" customFormat="1">
      <c r="D177" s="168"/>
      <c r="E177" s="169"/>
      <c r="F177" s="170"/>
      <c r="I177" s="171"/>
      <c r="J177" s="171"/>
      <c r="L177" s="172"/>
      <c r="M177" s="172"/>
      <c r="N177" s="172"/>
      <c r="O177" s="172"/>
      <c r="P177" s="172"/>
      <c r="Q177" s="172"/>
      <c r="R177" s="172"/>
      <c r="S177" s="173"/>
      <c r="T177" s="173"/>
      <c r="U177" s="172"/>
      <c r="V177" s="172"/>
      <c r="W177" s="172"/>
      <c r="X177" s="172"/>
      <c r="Y177" s="172"/>
      <c r="Z177" s="172"/>
      <c r="AA177" s="172"/>
      <c r="AB177" s="174"/>
      <c r="AC177" s="174"/>
      <c r="AK177" s="175"/>
      <c r="AL177" s="175"/>
      <c r="AM177" s="176"/>
      <c r="AN177" s="176"/>
      <c r="AO177" s="176"/>
    </row>
    <row r="178" spans="4:41" s="167" customFormat="1">
      <c r="D178" s="168"/>
      <c r="E178" s="169"/>
      <c r="F178" s="170"/>
      <c r="I178" s="171"/>
      <c r="J178" s="171"/>
      <c r="L178" s="172"/>
      <c r="M178" s="172"/>
      <c r="N178" s="172"/>
      <c r="O178" s="172"/>
      <c r="P178" s="172"/>
      <c r="Q178" s="172"/>
      <c r="R178" s="172"/>
      <c r="S178" s="173"/>
      <c r="T178" s="173"/>
      <c r="U178" s="172"/>
      <c r="V178" s="172"/>
      <c r="W178" s="172"/>
      <c r="X178" s="172"/>
      <c r="Y178" s="172"/>
      <c r="Z178" s="172"/>
      <c r="AA178" s="172"/>
      <c r="AB178" s="174"/>
      <c r="AC178" s="174"/>
      <c r="AK178" s="175"/>
      <c r="AL178" s="175"/>
      <c r="AM178" s="176"/>
      <c r="AN178" s="176"/>
      <c r="AO178" s="176"/>
    </row>
    <row r="179" spans="4:41" s="167" customFormat="1">
      <c r="D179" s="168"/>
      <c r="E179" s="169"/>
      <c r="F179" s="170"/>
      <c r="I179" s="171"/>
      <c r="J179" s="171"/>
      <c r="L179" s="172"/>
      <c r="M179" s="172"/>
      <c r="N179" s="172"/>
      <c r="O179" s="172"/>
      <c r="P179" s="172"/>
      <c r="Q179" s="172"/>
      <c r="R179" s="172"/>
      <c r="S179" s="173"/>
      <c r="T179" s="173"/>
      <c r="U179" s="172"/>
      <c r="V179" s="172"/>
      <c r="W179" s="172"/>
      <c r="X179" s="172"/>
      <c r="Y179" s="172"/>
      <c r="Z179" s="172"/>
      <c r="AA179" s="172"/>
      <c r="AB179" s="174"/>
      <c r="AC179" s="174"/>
      <c r="AK179" s="175"/>
      <c r="AL179" s="175"/>
      <c r="AM179" s="176"/>
      <c r="AN179" s="176"/>
      <c r="AO179" s="176"/>
    </row>
    <row r="180" spans="4:41" s="167" customFormat="1">
      <c r="D180" s="168"/>
      <c r="E180" s="169"/>
      <c r="F180" s="170"/>
      <c r="I180" s="171"/>
      <c r="J180" s="171"/>
      <c r="L180" s="172"/>
      <c r="M180" s="172"/>
      <c r="N180" s="172"/>
      <c r="O180" s="172"/>
      <c r="P180" s="172"/>
      <c r="Q180" s="172"/>
      <c r="R180" s="172"/>
      <c r="S180" s="173"/>
      <c r="T180" s="173"/>
      <c r="U180" s="172"/>
      <c r="V180" s="172"/>
      <c r="W180" s="172"/>
      <c r="X180" s="172"/>
      <c r="Y180" s="172"/>
      <c r="Z180" s="172"/>
      <c r="AA180" s="172"/>
      <c r="AB180" s="174"/>
      <c r="AC180" s="174"/>
      <c r="AK180" s="175"/>
      <c r="AL180" s="175"/>
      <c r="AM180" s="176"/>
      <c r="AN180" s="176"/>
      <c r="AO180" s="176"/>
    </row>
    <row r="181" spans="4:41" s="167" customFormat="1">
      <c r="D181" s="168"/>
      <c r="E181" s="169"/>
      <c r="F181" s="170"/>
      <c r="I181" s="171"/>
      <c r="J181" s="171"/>
      <c r="L181" s="172"/>
      <c r="M181" s="172"/>
      <c r="N181" s="172"/>
      <c r="O181" s="172"/>
      <c r="P181" s="172"/>
      <c r="Q181" s="172"/>
      <c r="R181" s="172"/>
      <c r="S181" s="173"/>
      <c r="T181" s="173"/>
      <c r="U181" s="172"/>
      <c r="V181" s="172"/>
      <c r="W181" s="172"/>
      <c r="X181" s="172"/>
      <c r="Y181" s="172"/>
      <c r="Z181" s="172"/>
      <c r="AA181" s="172"/>
      <c r="AB181" s="174"/>
      <c r="AC181" s="174"/>
      <c r="AK181" s="175"/>
      <c r="AL181" s="175"/>
      <c r="AM181" s="176"/>
      <c r="AN181" s="176"/>
      <c r="AO181" s="176"/>
    </row>
    <row r="182" spans="4:41" s="167" customFormat="1">
      <c r="D182" s="168"/>
      <c r="E182" s="169"/>
      <c r="F182" s="170"/>
      <c r="I182" s="171"/>
      <c r="J182" s="171"/>
      <c r="L182" s="172"/>
      <c r="M182" s="172"/>
      <c r="N182" s="172"/>
      <c r="O182" s="172"/>
      <c r="P182" s="172"/>
      <c r="Q182" s="172"/>
      <c r="R182" s="172"/>
      <c r="S182" s="173"/>
      <c r="T182" s="173"/>
      <c r="U182" s="172"/>
      <c r="V182" s="172"/>
      <c r="W182" s="172"/>
      <c r="X182" s="172"/>
      <c r="Y182" s="172"/>
      <c r="Z182" s="172"/>
      <c r="AA182" s="172"/>
      <c r="AB182" s="174"/>
      <c r="AC182" s="174"/>
      <c r="AK182" s="175"/>
      <c r="AL182" s="175"/>
      <c r="AM182" s="176"/>
      <c r="AN182" s="176"/>
      <c r="AO182" s="176"/>
    </row>
    <row r="183" spans="4:41" s="167" customFormat="1">
      <c r="D183" s="168"/>
      <c r="E183" s="169"/>
      <c r="F183" s="170"/>
      <c r="I183" s="171"/>
      <c r="J183" s="171"/>
      <c r="L183" s="172"/>
      <c r="M183" s="172"/>
      <c r="N183" s="172"/>
      <c r="O183" s="172"/>
      <c r="P183" s="172"/>
      <c r="Q183" s="172"/>
      <c r="R183" s="172"/>
      <c r="S183" s="173"/>
      <c r="T183" s="173"/>
      <c r="U183" s="172"/>
      <c r="V183" s="172"/>
      <c r="W183" s="172"/>
      <c r="X183" s="172"/>
      <c r="Y183" s="172"/>
      <c r="Z183" s="172"/>
      <c r="AA183" s="172"/>
      <c r="AB183" s="174"/>
      <c r="AC183" s="174"/>
      <c r="AK183" s="175"/>
      <c r="AL183" s="175"/>
      <c r="AM183" s="176"/>
      <c r="AN183" s="176"/>
      <c r="AO183" s="176"/>
    </row>
    <row r="184" spans="4:41" s="167" customFormat="1">
      <c r="D184" s="168"/>
      <c r="E184" s="169"/>
      <c r="F184" s="170"/>
      <c r="I184" s="171"/>
      <c r="J184" s="171"/>
      <c r="L184" s="172"/>
      <c r="M184" s="172"/>
      <c r="N184" s="172"/>
      <c r="O184" s="172"/>
      <c r="P184" s="172"/>
      <c r="Q184" s="172"/>
      <c r="R184" s="172"/>
      <c r="S184" s="173"/>
      <c r="T184" s="173"/>
      <c r="U184" s="172"/>
      <c r="V184" s="172"/>
      <c r="W184" s="172"/>
      <c r="X184" s="172"/>
      <c r="Y184" s="172"/>
      <c r="Z184" s="172"/>
      <c r="AA184" s="172"/>
      <c r="AB184" s="174"/>
      <c r="AC184" s="174"/>
      <c r="AK184" s="175"/>
      <c r="AL184" s="175"/>
      <c r="AM184" s="176"/>
      <c r="AN184" s="176"/>
      <c r="AO184" s="176"/>
    </row>
    <row r="185" spans="4:41" s="167" customFormat="1">
      <c r="D185" s="168"/>
      <c r="E185" s="169"/>
      <c r="F185" s="170"/>
      <c r="I185" s="171"/>
      <c r="J185" s="171"/>
      <c r="L185" s="172"/>
      <c r="M185" s="172"/>
      <c r="N185" s="172"/>
      <c r="O185" s="172"/>
      <c r="P185" s="172"/>
      <c r="Q185" s="172"/>
      <c r="R185" s="172"/>
      <c r="S185" s="173"/>
      <c r="T185" s="173"/>
      <c r="U185" s="172"/>
      <c r="V185" s="172"/>
      <c r="W185" s="172"/>
      <c r="X185" s="172"/>
      <c r="Y185" s="172"/>
      <c r="Z185" s="172"/>
      <c r="AA185" s="172"/>
      <c r="AB185" s="174"/>
      <c r="AC185" s="174"/>
      <c r="AK185" s="175"/>
      <c r="AL185" s="175"/>
      <c r="AM185" s="176"/>
      <c r="AN185" s="176"/>
      <c r="AO185" s="176"/>
    </row>
    <row r="186" spans="4:41" s="167" customFormat="1">
      <c r="D186" s="168"/>
      <c r="E186" s="169"/>
      <c r="F186" s="170"/>
      <c r="I186" s="171"/>
      <c r="J186" s="171"/>
      <c r="L186" s="172"/>
      <c r="M186" s="172"/>
      <c r="N186" s="172"/>
      <c r="O186" s="172"/>
      <c r="P186" s="172"/>
      <c r="Q186" s="172"/>
      <c r="R186" s="172"/>
      <c r="S186" s="173"/>
      <c r="T186" s="173"/>
      <c r="U186" s="172"/>
      <c r="V186" s="172"/>
      <c r="W186" s="172"/>
      <c r="X186" s="172"/>
      <c r="Y186" s="172"/>
      <c r="Z186" s="172"/>
      <c r="AA186" s="172"/>
      <c r="AB186" s="174"/>
      <c r="AC186" s="174"/>
      <c r="AK186" s="175"/>
      <c r="AL186" s="175"/>
      <c r="AM186" s="176"/>
      <c r="AN186" s="176"/>
      <c r="AO186" s="176"/>
    </row>
    <row r="187" spans="4:41" s="167" customFormat="1">
      <c r="D187" s="168"/>
      <c r="E187" s="169"/>
      <c r="F187" s="170"/>
      <c r="I187" s="171"/>
      <c r="J187" s="171"/>
      <c r="L187" s="172"/>
      <c r="M187" s="172"/>
      <c r="N187" s="172"/>
      <c r="O187" s="172"/>
      <c r="P187" s="172"/>
      <c r="Q187" s="172"/>
      <c r="R187" s="172"/>
      <c r="S187" s="173"/>
      <c r="T187" s="173"/>
      <c r="U187" s="172"/>
      <c r="V187" s="172"/>
      <c r="W187" s="172"/>
      <c r="X187" s="172"/>
      <c r="Y187" s="172"/>
      <c r="Z187" s="172"/>
      <c r="AA187" s="172"/>
      <c r="AB187" s="174"/>
      <c r="AC187" s="174"/>
      <c r="AK187" s="175"/>
      <c r="AL187" s="175"/>
      <c r="AM187" s="176"/>
      <c r="AN187" s="176"/>
      <c r="AO187" s="176"/>
    </row>
    <row r="188" spans="4:41" s="167" customFormat="1">
      <c r="D188" s="168"/>
      <c r="E188" s="169"/>
      <c r="F188" s="170"/>
      <c r="I188" s="171"/>
      <c r="J188" s="171"/>
      <c r="L188" s="172"/>
      <c r="M188" s="172"/>
      <c r="N188" s="172"/>
      <c r="O188" s="172"/>
      <c r="P188" s="172"/>
      <c r="Q188" s="172"/>
      <c r="R188" s="172"/>
      <c r="S188" s="173"/>
      <c r="T188" s="173"/>
      <c r="U188" s="172"/>
      <c r="V188" s="172"/>
      <c r="W188" s="172"/>
      <c r="X188" s="172"/>
      <c r="Y188" s="172"/>
      <c r="Z188" s="172"/>
      <c r="AA188" s="172"/>
      <c r="AB188" s="174"/>
      <c r="AC188" s="174"/>
      <c r="AK188" s="175"/>
      <c r="AL188" s="175"/>
      <c r="AM188" s="176"/>
      <c r="AN188" s="176"/>
      <c r="AO188" s="176"/>
    </row>
    <row r="189" spans="4:41" s="167" customFormat="1">
      <c r="D189" s="168"/>
      <c r="E189" s="169"/>
      <c r="F189" s="170"/>
      <c r="I189" s="171"/>
      <c r="J189" s="171"/>
      <c r="L189" s="172"/>
      <c r="M189" s="172"/>
      <c r="N189" s="172"/>
      <c r="O189" s="172"/>
      <c r="P189" s="172"/>
      <c r="Q189" s="172"/>
      <c r="R189" s="172"/>
      <c r="S189" s="173"/>
      <c r="T189" s="173"/>
      <c r="U189" s="172"/>
      <c r="V189" s="172"/>
      <c r="W189" s="172"/>
      <c r="X189" s="172"/>
      <c r="Y189" s="172"/>
      <c r="Z189" s="172"/>
      <c r="AA189" s="172"/>
      <c r="AB189" s="174"/>
      <c r="AC189" s="174"/>
      <c r="AK189" s="175"/>
      <c r="AL189" s="175"/>
      <c r="AM189" s="176"/>
      <c r="AN189" s="176"/>
      <c r="AO189" s="176"/>
    </row>
    <row r="190" spans="4:41" s="167" customFormat="1">
      <c r="D190" s="168"/>
      <c r="E190" s="169"/>
      <c r="F190" s="170"/>
      <c r="I190" s="171"/>
      <c r="J190" s="171"/>
      <c r="L190" s="172"/>
      <c r="M190" s="172"/>
      <c r="N190" s="172"/>
      <c r="O190" s="172"/>
      <c r="P190" s="172"/>
      <c r="Q190" s="172"/>
      <c r="R190" s="172"/>
      <c r="S190" s="173"/>
      <c r="T190" s="173"/>
      <c r="U190" s="172"/>
      <c r="V190" s="172"/>
      <c r="W190" s="172"/>
      <c r="X190" s="172"/>
      <c r="Y190" s="172"/>
      <c r="Z190" s="172"/>
      <c r="AA190" s="172"/>
      <c r="AB190" s="174"/>
      <c r="AC190" s="174"/>
      <c r="AK190" s="175"/>
      <c r="AL190" s="175"/>
      <c r="AM190" s="176"/>
      <c r="AN190" s="176"/>
      <c r="AO190" s="176"/>
    </row>
    <row r="191" spans="4:41" s="167" customFormat="1">
      <c r="D191" s="168"/>
      <c r="E191" s="169"/>
      <c r="F191" s="170"/>
      <c r="I191" s="171"/>
      <c r="J191" s="171"/>
      <c r="L191" s="172"/>
      <c r="M191" s="172"/>
      <c r="N191" s="172"/>
      <c r="O191" s="172"/>
      <c r="P191" s="172"/>
      <c r="Q191" s="172"/>
      <c r="R191" s="172"/>
      <c r="S191" s="173"/>
      <c r="T191" s="173"/>
      <c r="U191" s="172"/>
      <c r="V191" s="172"/>
      <c r="W191" s="172"/>
      <c r="X191" s="172"/>
      <c r="Y191" s="172"/>
      <c r="Z191" s="172"/>
      <c r="AA191" s="172"/>
      <c r="AB191" s="174"/>
      <c r="AC191" s="174"/>
      <c r="AK191" s="175"/>
      <c r="AL191" s="175"/>
      <c r="AM191" s="176"/>
      <c r="AN191" s="176"/>
      <c r="AO191" s="176"/>
    </row>
    <row r="192" spans="4:41" s="167" customFormat="1">
      <c r="D192" s="168"/>
      <c r="E192" s="169"/>
      <c r="F192" s="170"/>
      <c r="I192" s="171"/>
      <c r="J192" s="171"/>
      <c r="L192" s="172"/>
      <c r="M192" s="172"/>
      <c r="N192" s="172"/>
      <c r="O192" s="172"/>
      <c r="P192" s="172"/>
      <c r="Q192" s="172"/>
      <c r="R192" s="172"/>
      <c r="S192" s="173"/>
      <c r="T192" s="173"/>
      <c r="U192" s="172"/>
      <c r="V192" s="172"/>
      <c r="W192" s="172"/>
      <c r="X192" s="172"/>
      <c r="Y192" s="172"/>
      <c r="Z192" s="172"/>
      <c r="AA192" s="172"/>
      <c r="AB192" s="174"/>
      <c r="AC192" s="174"/>
      <c r="AK192" s="175"/>
      <c r="AL192" s="175"/>
      <c r="AM192" s="176"/>
      <c r="AN192" s="176"/>
      <c r="AO192" s="176"/>
    </row>
    <row r="193" spans="4:41" s="167" customFormat="1">
      <c r="D193" s="168"/>
      <c r="E193" s="169"/>
      <c r="F193" s="170"/>
      <c r="I193" s="171"/>
      <c r="J193" s="171"/>
      <c r="L193" s="172"/>
      <c r="M193" s="172"/>
      <c r="N193" s="172"/>
      <c r="O193" s="172"/>
      <c r="P193" s="172"/>
      <c r="Q193" s="172"/>
      <c r="R193" s="172"/>
      <c r="S193" s="173"/>
      <c r="T193" s="173"/>
      <c r="U193" s="172"/>
      <c r="V193" s="172"/>
      <c r="W193" s="172"/>
      <c r="X193" s="172"/>
      <c r="Y193" s="172"/>
      <c r="Z193" s="172"/>
      <c r="AA193" s="172"/>
      <c r="AB193" s="174"/>
      <c r="AC193" s="174"/>
      <c r="AK193" s="175"/>
      <c r="AL193" s="175"/>
      <c r="AM193" s="176"/>
      <c r="AN193" s="176"/>
      <c r="AO193" s="176"/>
    </row>
    <row r="194" spans="4:41" s="167" customFormat="1">
      <c r="D194" s="168"/>
      <c r="E194" s="169"/>
      <c r="F194" s="170"/>
      <c r="I194" s="171"/>
      <c r="J194" s="171"/>
      <c r="L194" s="172"/>
      <c r="M194" s="172"/>
      <c r="N194" s="172"/>
      <c r="O194" s="172"/>
      <c r="P194" s="172"/>
      <c r="Q194" s="172"/>
      <c r="R194" s="172"/>
      <c r="S194" s="173"/>
      <c r="T194" s="173"/>
      <c r="U194" s="172"/>
      <c r="V194" s="172"/>
      <c r="W194" s="172"/>
      <c r="X194" s="172"/>
      <c r="Y194" s="172"/>
      <c r="Z194" s="172"/>
      <c r="AA194" s="172"/>
      <c r="AB194" s="174"/>
      <c r="AC194" s="174"/>
      <c r="AK194" s="175"/>
      <c r="AL194" s="175"/>
      <c r="AM194" s="176"/>
      <c r="AN194" s="176"/>
      <c r="AO194" s="176"/>
    </row>
    <row r="195" spans="4:41" s="167" customFormat="1">
      <c r="D195" s="168"/>
      <c r="E195" s="169"/>
      <c r="F195" s="170"/>
      <c r="I195" s="171"/>
      <c r="J195" s="171"/>
      <c r="L195" s="172"/>
      <c r="M195" s="172"/>
      <c r="N195" s="172"/>
      <c r="O195" s="172"/>
      <c r="P195" s="172"/>
      <c r="Q195" s="172"/>
      <c r="R195" s="172"/>
      <c r="S195" s="173"/>
      <c r="T195" s="173"/>
      <c r="U195" s="172"/>
      <c r="V195" s="172"/>
      <c r="W195" s="172"/>
      <c r="X195" s="172"/>
      <c r="Y195" s="172"/>
      <c r="Z195" s="172"/>
      <c r="AA195" s="172"/>
      <c r="AB195" s="174"/>
      <c r="AC195" s="174"/>
      <c r="AK195" s="175"/>
      <c r="AL195" s="175"/>
      <c r="AM195" s="176"/>
      <c r="AN195" s="176"/>
      <c r="AO195" s="176"/>
    </row>
    <row r="196" spans="4:41" s="167" customFormat="1">
      <c r="D196" s="168"/>
      <c r="E196" s="169"/>
      <c r="F196" s="170"/>
      <c r="I196" s="171"/>
      <c r="J196" s="171"/>
      <c r="L196" s="172"/>
      <c r="M196" s="172"/>
      <c r="N196" s="172"/>
      <c r="O196" s="172"/>
      <c r="P196" s="172"/>
      <c r="Q196" s="172"/>
      <c r="R196" s="172"/>
      <c r="S196" s="173"/>
      <c r="T196" s="173"/>
      <c r="U196" s="172"/>
      <c r="V196" s="172"/>
      <c r="W196" s="172"/>
      <c r="X196" s="172"/>
      <c r="Y196" s="172"/>
      <c r="Z196" s="172"/>
      <c r="AA196" s="172"/>
      <c r="AB196" s="174"/>
      <c r="AC196" s="174"/>
      <c r="AK196" s="175"/>
      <c r="AL196" s="175"/>
      <c r="AM196" s="176"/>
      <c r="AN196" s="176"/>
      <c r="AO196" s="176"/>
    </row>
    <row r="197" spans="4:41" s="167" customFormat="1">
      <c r="D197" s="168"/>
      <c r="E197" s="169"/>
      <c r="F197" s="170"/>
      <c r="I197" s="171"/>
      <c r="J197" s="171"/>
      <c r="L197" s="172"/>
      <c r="M197" s="172"/>
      <c r="N197" s="172"/>
      <c r="O197" s="172"/>
      <c r="P197" s="172"/>
      <c r="Q197" s="172"/>
      <c r="R197" s="172"/>
      <c r="S197" s="173"/>
      <c r="T197" s="173"/>
      <c r="U197" s="172"/>
      <c r="V197" s="172"/>
      <c r="W197" s="172"/>
      <c r="X197" s="172"/>
      <c r="Y197" s="172"/>
      <c r="Z197" s="172"/>
      <c r="AA197" s="172"/>
      <c r="AB197" s="174"/>
      <c r="AC197" s="174"/>
      <c r="AK197" s="175"/>
      <c r="AL197" s="175"/>
      <c r="AM197" s="176"/>
      <c r="AN197" s="176"/>
      <c r="AO197" s="176"/>
    </row>
    <row r="198" spans="4:41" s="167" customFormat="1">
      <c r="D198" s="168"/>
      <c r="E198" s="169"/>
      <c r="F198" s="170"/>
      <c r="I198" s="171"/>
      <c r="J198" s="171"/>
      <c r="L198" s="172"/>
      <c r="M198" s="172"/>
      <c r="N198" s="172"/>
      <c r="O198" s="172"/>
      <c r="P198" s="172"/>
      <c r="Q198" s="172"/>
      <c r="R198" s="172"/>
      <c r="S198" s="173"/>
      <c r="T198" s="173"/>
      <c r="U198" s="172"/>
      <c r="V198" s="172"/>
      <c r="W198" s="172"/>
      <c r="X198" s="172"/>
      <c r="Y198" s="172"/>
      <c r="Z198" s="172"/>
      <c r="AA198" s="172"/>
      <c r="AB198" s="174"/>
      <c r="AC198" s="174"/>
      <c r="AK198" s="175"/>
      <c r="AL198" s="175"/>
      <c r="AM198" s="176"/>
      <c r="AN198" s="176"/>
      <c r="AO198" s="176"/>
    </row>
    <row r="199" spans="4:41" s="167" customFormat="1">
      <c r="D199" s="168"/>
      <c r="E199" s="169"/>
      <c r="F199" s="170"/>
      <c r="I199" s="171"/>
      <c r="J199" s="171"/>
      <c r="L199" s="172"/>
      <c r="M199" s="172"/>
      <c r="N199" s="172"/>
      <c r="O199" s="172"/>
      <c r="P199" s="172"/>
      <c r="Q199" s="172"/>
      <c r="R199" s="172"/>
      <c r="S199" s="173"/>
      <c r="T199" s="173"/>
      <c r="U199" s="172"/>
      <c r="V199" s="172"/>
      <c r="W199" s="172"/>
      <c r="X199" s="172"/>
      <c r="Y199" s="172"/>
      <c r="Z199" s="172"/>
      <c r="AA199" s="172"/>
      <c r="AB199" s="174"/>
      <c r="AC199" s="174"/>
      <c r="AK199" s="175"/>
      <c r="AL199" s="175"/>
      <c r="AM199" s="176"/>
      <c r="AN199" s="176"/>
      <c r="AO199" s="176"/>
    </row>
    <row r="200" spans="4:41" s="167" customFormat="1">
      <c r="D200" s="168"/>
      <c r="E200" s="169"/>
      <c r="F200" s="170"/>
      <c r="I200" s="171"/>
      <c r="J200" s="171"/>
      <c r="L200" s="172"/>
      <c r="M200" s="172"/>
      <c r="N200" s="172"/>
      <c r="O200" s="172"/>
      <c r="P200" s="172"/>
      <c r="Q200" s="172"/>
      <c r="R200" s="172"/>
      <c r="S200" s="173"/>
      <c r="T200" s="173"/>
      <c r="U200" s="172"/>
      <c r="V200" s="172"/>
      <c r="W200" s="172"/>
      <c r="X200" s="172"/>
      <c r="Y200" s="172"/>
      <c r="Z200" s="172"/>
      <c r="AA200" s="172"/>
      <c r="AB200" s="174"/>
      <c r="AC200" s="174"/>
      <c r="AK200" s="175"/>
      <c r="AL200" s="175"/>
      <c r="AM200" s="176"/>
      <c r="AN200" s="176"/>
      <c r="AO200" s="176"/>
    </row>
    <row r="201" spans="4:41" s="167" customFormat="1">
      <c r="D201" s="168"/>
      <c r="E201" s="169"/>
      <c r="F201" s="170"/>
      <c r="I201" s="171"/>
      <c r="J201" s="171"/>
      <c r="L201" s="172"/>
      <c r="M201" s="172"/>
      <c r="N201" s="172"/>
      <c r="O201" s="172"/>
      <c r="P201" s="172"/>
      <c r="Q201" s="172"/>
      <c r="R201" s="172"/>
      <c r="S201" s="173"/>
      <c r="T201" s="173"/>
      <c r="U201" s="172"/>
      <c r="V201" s="172"/>
      <c r="W201" s="172"/>
      <c r="X201" s="172"/>
      <c r="Y201" s="172"/>
      <c r="Z201" s="172"/>
      <c r="AA201" s="172"/>
      <c r="AB201" s="174"/>
      <c r="AC201" s="174"/>
      <c r="AK201" s="175"/>
      <c r="AL201" s="175"/>
      <c r="AM201" s="176"/>
      <c r="AN201" s="176"/>
      <c r="AO201" s="176"/>
    </row>
    <row r="202" spans="4:41" s="167" customFormat="1">
      <c r="D202" s="168"/>
      <c r="E202" s="169"/>
      <c r="F202" s="170"/>
      <c r="I202" s="171"/>
      <c r="J202" s="171"/>
      <c r="L202" s="172"/>
      <c r="M202" s="172"/>
      <c r="N202" s="172"/>
      <c r="O202" s="172"/>
      <c r="P202" s="172"/>
      <c r="Q202" s="172"/>
      <c r="R202" s="172"/>
      <c r="S202" s="173"/>
      <c r="T202" s="173"/>
      <c r="U202" s="172"/>
      <c r="V202" s="172"/>
      <c r="W202" s="172"/>
      <c r="X202" s="172"/>
      <c r="Y202" s="172"/>
      <c r="Z202" s="172"/>
      <c r="AA202" s="172"/>
      <c r="AB202" s="174"/>
      <c r="AC202" s="174"/>
      <c r="AK202" s="175"/>
      <c r="AL202" s="175"/>
      <c r="AM202" s="176"/>
      <c r="AN202" s="176"/>
      <c r="AO202" s="176"/>
    </row>
    <row r="203" spans="4:41" s="167" customFormat="1">
      <c r="D203" s="168"/>
      <c r="E203" s="169"/>
      <c r="F203" s="170"/>
      <c r="I203" s="171"/>
      <c r="J203" s="171"/>
      <c r="L203" s="172"/>
      <c r="M203" s="172"/>
      <c r="N203" s="172"/>
      <c r="O203" s="172"/>
      <c r="P203" s="172"/>
      <c r="Q203" s="172"/>
      <c r="R203" s="172"/>
      <c r="S203" s="173"/>
      <c r="T203" s="173"/>
      <c r="U203" s="172"/>
      <c r="V203" s="172"/>
      <c r="W203" s="172"/>
      <c r="X203" s="172"/>
      <c r="Y203" s="172"/>
      <c r="Z203" s="172"/>
      <c r="AA203" s="172"/>
      <c r="AB203" s="174"/>
      <c r="AC203" s="174"/>
      <c r="AK203" s="175"/>
      <c r="AL203" s="175"/>
      <c r="AM203" s="176"/>
      <c r="AN203" s="176"/>
      <c r="AO203" s="176"/>
    </row>
    <row r="204" spans="4:41" s="167" customFormat="1">
      <c r="D204" s="168"/>
      <c r="E204" s="169"/>
      <c r="F204" s="170"/>
      <c r="I204" s="171"/>
      <c r="J204" s="171"/>
      <c r="L204" s="172"/>
      <c r="M204" s="172"/>
      <c r="N204" s="172"/>
      <c r="O204" s="172"/>
      <c r="P204" s="172"/>
      <c r="Q204" s="172"/>
      <c r="R204" s="172"/>
      <c r="S204" s="173"/>
      <c r="T204" s="173"/>
      <c r="U204" s="172"/>
      <c r="V204" s="172"/>
      <c r="W204" s="172"/>
      <c r="X204" s="172"/>
      <c r="Y204" s="172"/>
      <c r="Z204" s="172"/>
      <c r="AA204" s="172"/>
      <c r="AB204" s="174"/>
      <c r="AC204" s="174"/>
      <c r="AK204" s="175"/>
      <c r="AL204" s="175"/>
      <c r="AM204" s="176"/>
      <c r="AN204" s="176"/>
      <c r="AO204" s="176"/>
    </row>
    <row r="205" spans="4:41" s="167" customFormat="1">
      <c r="D205" s="168"/>
      <c r="E205" s="169"/>
      <c r="F205" s="170"/>
      <c r="I205" s="171"/>
      <c r="J205" s="171"/>
      <c r="L205" s="172"/>
      <c r="M205" s="172"/>
      <c r="N205" s="172"/>
      <c r="O205" s="172"/>
      <c r="P205" s="172"/>
      <c r="Q205" s="172"/>
      <c r="R205" s="172"/>
      <c r="S205" s="173"/>
      <c r="T205" s="173"/>
      <c r="U205" s="172"/>
      <c r="V205" s="172"/>
      <c r="W205" s="172"/>
      <c r="X205" s="172"/>
      <c r="Y205" s="172"/>
      <c r="Z205" s="172"/>
      <c r="AA205" s="172"/>
      <c r="AB205" s="174"/>
      <c r="AC205" s="174"/>
      <c r="AK205" s="175"/>
      <c r="AL205" s="175"/>
      <c r="AM205" s="176"/>
      <c r="AN205" s="176"/>
      <c r="AO205" s="176"/>
    </row>
    <row r="206" spans="4:41" s="167" customFormat="1">
      <c r="D206" s="168"/>
      <c r="E206" s="169"/>
      <c r="F206" s="170"/>
      <c r="I206" s="171"/>
      <c r="J206" s="171"/>
      <c r="L206" s="172"/>
      <c r="M206" s="172"/>
      <c r="N206" s="172"/>
      <c r="O206" s="172"/>
      <c r="P206" s="172"/>
      <c r="Q206" s="172"/>
      <c r="R206" s="172"/>
      <c r="S206" s="173"/>
      <c r="T206" s="173"/>
      <c r="U206" s="172"/>
      <c r="V206" s="172"/>
      <c r="W206" s="172"/>
      <c r="X206" s="172"/>
      <c r="Y206" s="172"/>
      <c r="Z206" s="172"/>
      <c r="AA206" s="172"/>
      <c r="AB206" s="174"/>
      <c r="AC206" s="174"/>
      <c r="AK206" s="175"/>
      <c r="AL206" s="175"/>
      <c r="AM206" s="176"/>
      <c r="AN206" s="176"/>
      <c r="AO206" s="176"/>
    </row>
    <row r="207" spans="4:41" s="167" customFormat="1">
      <c r="D207" s="168"/>
      <c r="E207" s="169"/>
      <c r="F207" s="170"/>
      <c r="I207" s="171"/>
      <c r="J207" s="171"/>
      <c r="L207" s="172"/>
      <c r="M207" s="172"/>
      <c r="N207" s="172"/>
      <c r="O207" s="172"/>
      <c r="P207" s="172"/>
      <c r="Q207" s="172"/>
      <c r="R207" s="172"/>
      <c r="S207" s="173"/>
      <c r="T207" s="173"/>
      <c r="U207" s="172"/>
      <c r="V207" s="172"/>
      <c r="W207" s="172"/>
      <c r="X207" s="172"/>
      <c r="Y207" s="172"/>
      <c r="Z207" s="172"/>
      <c r="AA207" s="172"/>
      <c r="AB207" s="174"/>
      <c r="AC207" s="174"/>
      <c r="AK207" s="175"/>
      <c r="AL207" s="175"/>
      <c r="AM207" s="176"/>
      <c r="AN207" s="176"/>
      <c r="AO207" s="176"/>
    </row>
    <row r="208" spans="4:41" s="167" customFormat="1">
      <c r="D208" s="168"/>
      <c r="E208" s="169"/>
      <c r="F208" s="170"/>
      <c r="I208" s="171"/>
      <c r="J208" s="171"/>
      <c r="L208" s="172"/>
      <c r="M208" s="172"/>
      <c r="N208" s="172"/>
      <c r="O208" s="172"/>
      <c r="P208" s="172"/>
      <c r="Q208" s="172"/>
      <c r="R208" s="172"/>
      <c r="S208" s="173"/>
      <c r="T208" s="173"/>
      <c r="U208" s="172"/>
      <c r="V208" s="172"/>
      <c r="W208" s="172"/>
      <c r="X208" s="172"/>
      <c r="Y208" s="172"/>
      <c r="Z208" s="172"/>
      <c r="AA208" s="172"/>
      <c r="AB208" s="174"/>
      <c r="AC208" s="174"/>
      <c r="AK208" s="175"/>
      <c r="AL208" s="175"/>
      <c r="AM208" s="176"/>
      <c r="AN208" s="176"/>
      <c r="AO208" s="176"/>
    </row>
    <row r="209" spans="4:41" s="167" customFormat="1">
      <c r="D209" s="168"/>
      <c r="E209" s="169"/>
      <c r="F209" s="170"/>
      <c r="I209" s="171"/>
      <c r="J209" s="171"/>
      <c r="L209" s="172"/>
      <c r="M209" s="172"/>
      <c r="N209" s="172"/>
      <c r="O209" s="172"/>
      <c r="P209" s="172"/>
      <c r="Q209" s="172"/>
      <c r="R209" s="172"/>
      <c r="S209" s="173"/>
      <c r="T209" s="173"/>
      <c r="U209" s="172"/>
      <c r="V209" s="172"/>
      <c r="W209" s="172"/>
      <c r="X209" s="172"/>
      <c r="Y209" s="172"/>
      <c r="Z209" s="172"/>
      <c r="AA209" s="172"/>
      <c r="AB209" s="174"/>
      <c r="AC209" s="174"/>
      <c r="AK209" s="175"/>
      <c r="AL209" s="175"/>
      <c r="AM209" s="176"/>
      <c r="AN209" s="176"/>
      <c r="AO209" s="176"/>
    </row>
    <row r="210" spans="4:41" s="167" customFormat="1">
      <c r="D210" s="168"/>
      <c r="E210" s="169"/>
      <c r="F210" s="170"/>
      <c r="I210" s="171"/>
      <c r="J210" s="171"/>
      <c r="L210" s="172"/>
      <c r="M210" s="172"/>
      <c r="N210" s="172"/>
      <c r="O210" s="172"/>
      <c r="P210" s="172"/>
      <c r="Q210" s="172"/>
      <c r="R210" s="172"/>
      <c r="S210" s="173"/>
      <c r="T210" s="173"/>
      <c r="U210" s="172"/>
      <c r="V210" s="172"/>
      <c r="W210" s="172"/>
      <c r="X210" s="172"/>
      <c r="Y210" s="172"/>
      <c r="Z210" s="172"/>
      <c r="AA210" s="172"/>
      <c r="AB210" s="174"/>
      <c r="AC210" s="174"/>
      <c r="AK210" s="175"/>
      <c r="AL210" s="175"/>
      <c r="AM210" s="176"/>
      <c r="AN210" s="176"/>
      <c r="AO210" s="176"/>
    </row>
    <row r="211" spans="4:41" s="167" customFormat="1">
      <c r="D211" s="168"/>
      <c r="E211" s="169"/>
      <c r="F211" s="170"/>
      <c r="I211" s="171"/>
      <c r="J211" s="171"/>
      <c r="L211" s="172"/>
      <c r="M211" s="172"/>
      <c r="N211" s="172"/>
      <c r="O211" s="172"/>
      <c r="P211" s="172"/>
      <c r="Q211" s="172"/>
      <c r="R211" s="172"/>
      <c r="S211" s="173"/>
      <c r="T211" s="173"/>
      <c r="U211" s="172"/>
      <c r="V211" s="172"/>
      <c r="W211" s="172"/>
      <c r="X211" s="172"/>
      <c r="Y211" s="172"/>
      <c r="Z211" s="172"/>
      <c r="AA211" s="172"/>
      <c r="AB211" s="174"/>
      <c r="AC211" s="174"/>
      <c r="AK211" s="175"/>
      <c r="AL211" s="175"/>
      <c r="AM211" s="176"/>
      <c r="AN211" s="176"/>
      <c r="AO211" s="176"/>
    </row>
    <row r="212" spans="4:41" s="167" customFormat="1">
      <c r="D212" s="168"/>
      <c r="E212" s="169"/>
      <c r="F212" s="170"/>
      <c r="I212" s="171"/>
      <c r="J212" s="171"/>
      <c r="L212" s="172"/>
      <c r="M212" s="172"/>
      <c r="N212" s="172"/>
      <c r="O212" s="172"/>
      <c r="P212" s="172"/>
      <c r="Q212" s="172"/>
      <c r="R212" s="172"/>
      <c r="S212" s="173"/>
      <c r="T212" s="173"/>
      <c r="U212" s="172"/>
      <c r="V212" s="172"/>
      <c r="W212" s="172"/>
      <c r="X212" s="172"/>
      <c r="Y212" s="172"/>
      <c r="Z212" s="172"/>
      <c r="AA212" s="172"/>
      <c r="AB212" s="174"/>
      <c r="AC212" s="174"/>
      <c r="AK212" s="175"/>
      <c r="AL212" s="175"/>
      <c r="AM212" s="176"/>
      <c r="AN212" s="176"/>
      <c r="AO212" s="176"/>
    </row>
    <row r="213" spans="4:41" s="167" customFormat="1">
      <c r="D213" s="168"/>
      <c r="E213" s="169"/>
      <c r="F213" s="170"/>
      <c r="I213" s="171"/>
      <c r="J213" s="171"/>
      <c r="L213" s="172"/>
      <c r="M213" s="172"/>
      <c r="N213" s="172"/>
      <c r="O213" s="172"/>
      <c r="P213" s="172"/>
      <c r="Q213" s="172"/>
      <c r="R213" s="172"/>
      <c r="S213" s="173"/>
      <c r="T213" s="173"/>
      <c r="U213" s="172"/>
      <c r="V213" s="172"/>
      <c r="W213" s="172"/>
      <c r="X213" s="172"/>
      <c r="Y213" s="172"/>
      <c r="Z213" s="172"/>
      <c r="AA213" s="172"/>
      <c r="AB213" s="174"/>
      <c r="AC213" s="174"/>
      <c r="AK213" s="175"/>
      <c r="AL213" s="175"/>
      <c r="AM213" s="176"/>
      <c r="AN213" s="176"/>
      <c r="AO213" s="176"/>
    </row>
    <row r="214" spans="4:41" s="167" customFormat="1">
      <c r="D214" s="168"/>
      <c r="E214" s="169"/>
      <c r="F214" s="170"/>
      <c r="I214" s="171"/>
      <c r="J214" s="171"/>
      <c r="L214" s="172"/>
      <c r="M214" s="172"/>
      <c r="N214" s="172"/>
      <c r="O214" s="172"/>
      <c r="P214" s="172"/>
      <c r="Q214" s="172"/>
      <c r="R214" s="172"/>
      <c r="S214" s="173"/>
      <c r="T214" s="173"/>
      <c r="U214" s="172"/>
      <c r="V214" s="172"/>
      <c r="W214" s="172"/>
      <c r="X214" s="172"/>
      <c r="Y214" s="172"/>
      <c r="Z214" s="172"/>
      <c r="AA214" s="172"/>
      <c r="AB214" s="174"/>
      <c r="AC214" s="174"/>
      <c r="AK214" s="175"/>
      <c r="AL214" s="175"/>
      <c r="AM214" s="176"/>
      <c r="AN214" s="176"/>
      <c r="AO214" s="176"/>
    </row>
    <row r="215" spans="4:41" s="167" customFormat="1">
      <c r="D215" s="168"/>
      <c r="E215" s="169"/>
      <c r="F215" s="170"/>
      <c r="I215" s="171"/>
      <c r="J215" s="171"/>
      <c r="L215" s="172"/>
      <c r="M215" s="172"/>
      <c r="N215" s="172"/>
      <c r="O215" s="172"/>
      <c r="P215" s="172"/>
      <c r="Q215" s="172"/>
      <c r="R215" s="172"/>
      <c r="S215" s="173"/>
      <c r="T215" s="173"/>
      <c r="U215" s="172"/>
      <c r="V215" s="172"/>
      <c r="W215" s="172"/>
      <c r="X215" s="172"/>
      <c r="Y215" s="172"/>
      <c r="Z215" s="172"/>
      <c r="AA215" s="172"/>
      <c r="AB215" s="174"/>
      <c r="AC215" s="174"/>
      <c r="AK215" s="175"/>
      <c r="AL215" s="175"/>
      <c r="AM215" s="176"/>
      <c r="AN215" s="176"/>
      <c r="AO215" s="176"/>
    </row>
    <row r="216" spans="4:41" s="167" customFormat="1">
      <c r="D216" s="168"/>
      <c r="E216" s="169"/>
      <c r="F216" s="170"/>
      <c r="I216" s="171"/>
      <c r="J216" s="171"/>
      <c r="L216" s="172"/>
      <c r="M216" s="172"/>
      <c r="N216" s="172"/>
      <c r="O216" s="172"/>
      <c r="P216" s="172"/>
      <c r="Q216" s="172"/>
      <c r="R216" s="172"/>
      <c r="S216" s="173"/>
      <c r="T216" s="173"/>
      <c r="U216" s="172"/>
      <c r="V216" s="172"/>
      <c r="W216" s="172"/>
      <c r="X216" s="172"/>
      <c r="Y216" s="172"/>
      <c r="Z216" s="172"/>
      <c r="AA216" s="172"/>
      <c r="AB216" s="174"/>
      <c r="AC216" s="174"/>
      <c r="AK216" s="175"/>
      <c r="AL216" s="175"/>
      <c r="AM216" s="176"/>
      <c r="AN216" s="176"/>
      <c r="AO216" s="176"/>
    </row>
    <row r="217" spans="4:41" s="167" customFormat="1">
      <c r="D217" s="168"/>
      <c r="E217" s="169"/>
      <c r="F217" s="170"/>
      <c r="I217" s="171"/>
      <c r="J217" s="171"/>
      <c r="L217" s="172"/>
      <c r="M217" s="172"/>
      <c r="N217" s="172"/>
      <c r="O217" s="172"/>
      <c r="P217" s="172"/>
      <c r="Q217" s="172"/>
      <c r="R217" s="172"/>
      <c r="S217" s="173"/>
      <c r="T217" s="173"/>
      <c r="U217" s="172"/>
      <c r="V217" s="172"/>
      <c r="W217" s="172"/>
      <c r="X217" s="172"/>
      <c r="Y217" s="172"/>
      <c r="Z217" s="172"/>
      <c r="AA217" s="172"/>
      <c r="AB217" s="174"/>
      <c r="AC217" s="174"/>
      <c r="AK217" s="175"/>
      <c r="AL217" s="175"/>
      <c r="AM217" s="176"/>
      <c r="AN217" s="176"/>
      <c r="AO217" s="176"/>
    </row>
    <row r="218" spans="4:41" s="167" customFormat="1">
      <c r="D218" s="168"/>
      <c r="E218" s="169"/>
      <c r="F218" s="170"/>
      <c r="I218" s="171"/>
      <c r="J218" s="171"/>
      <c r="L218" s="172"/>
      <c r="M218" s="172"/>
      <c r="N218" s="172"/>
      <c r="O218" s="172"/>
      <c r="P218" s="172"/>
      <c r="Q218" s="172"/>
      <c r="R218" s="172"/>
      <c r="S218" s="173"/>
      <c r="T218" s="173"/>
      <c r="U218" s="172"/>
      <c r="V218" s="172"/>
      <c r="W218" s="172"/>
      <c r="X218" s="172"/>
      <c r="Y218" s="172"/>
      <c r="Z218" s="172"/>
      <c r="AA218" s="172"/>
      <c r="AB218" s="174"/>
      <c r="AC218" s="174"/>
      <c r="AK218" s="175"/>
      <c r="AL218" s="175"/>
      <c r="AM218" s="176"/>
      <c r="AN218" s="176"/>
      <c r="AO218" s="176"/>
    </row>
    <row r="219" spans="4:41" s="167" customFormat="1">
      <c r="D219" s="168"/>
      <c r="E219" s="169"/>
      <c r="F219" s="170"/>
      <c r="I219" s="171"/>
      <c r="J219" s="171"/>
      <c r="L219" s="172"/>
      <c r="M219" s="172"/>
      <c r="N219" s="172"/>
      <c r="O219" s="172"/>
      <c r="P219" s="172"/>
      <c r="Q219" s="172"/>
      <c r="R219" s="172"/>
      <c r="S219" s="173"/>
      <c r="T219" s="173"/>
      <c r="U219" s="172"/>
      <c r="V219" s="172"/>
      <c r="W219" s="172"/>
      <c r="X219" s="172"/>
      <c r="Y219" s="172"/>
      <c r="Z219" s="172"/>
      <c r="AA219" s="172"/>
      <c r="AB219" s="174"/>
      <c r="AC219" s="174"/>
      <c r="AK219" s="175"/>
      <c r="AL219" s="175"/>
      <c r="AM219" s="176"/>
      <c r="AN219" s="176"/>
      <c r="AO219" s="176"/>
    </row>
    <row r="220" spans="4:41" s="167" customFormat="1">
      <c r="D220" s="168"/>
      <c r="E220" s="169"/>
      <c r="F220" s="170"/>
      <c r="I220" s="171"/>
      <c r="J220" s="171"/>
      <c r="L220" s="172"/>
      <c r="M220" s="172"/>
      <c r="N220" s="172"/>
      <c r="O220" s="172"/>
      <c r="P220" s="172"/>
      <c r="Q220" s="172"/>
      <c r="R220" s="172"/>
      <c r="S220" s="173"/>
      <c r="T220" s="173"/>
      <c r="U220" s="172"/>
      <c r="V220" s="172"/>
      <c r="W220" s="172"/>
      <c r="X220" s="172"/>
      <c r="Y220" s="172"/>
      <c r="Z220" s="172"/>
      <c r="AA220" s="172"/>
      <c r="AB220" s="174"/>
      <c r="AC220" s="174"/>
      <c r="AK220" s="175"/>
      <c r="AL220" s="175"/>
      <c r="AM220" s="176"/>
      <c r="AN220" s="176"/>
      <c r="AO220" s="176"/>
    </row>
    <row r="221" spans="4:41" s="167" customFormat="1">
      <c r="D221" s="168"/>
      <c r="E221" s="169"/>
      <c r="F221" s="170"/>
      <c r="I221" s="171"/>
      <c r="J221" s="171"/>
      <c r="L221" s="172"/>
      <c r="M221" s="172"/>
      <c r="N221" s="172"/>
      <c r="O221" s="172"/>
      <c r="P221" s="172"/>
      <c r="Q221" s="172"/>
      <c r="R221" s="172"/>
      <c r="S221" s="173"/>
      <c r="T221" s="173"/>
      <c r="U221" s="172"/>
      <c r="V221" s="172"/>
      <c r="W221" s="172"/>
      <c r="X221" s="172"/>
      <c r="Y221" s="172"/>
      <c r="Z221" s="172"/>
      <c r="AA221" s="172"/>
      <c r="AB221" s="174"/>
      <c r="AC221" s="174"/>
      <c r="AK221" s="175"/>
      <c r="AL221" s="175"/>
      <c r="AM221" s="176"/>
      <c r="AN221" s="176"/>
      <c r="AO221" s="176"/>
    </row>
    <row r="222" spans="4:41" s="167" customFormat="1">
      <c r="D222" s="168"/>
      <c r="E222" s="169"/>
      <c r="F222" s="170"/>
      <c r="I222" s="171"/>
      <c r="J222" s="171"/>
      <c r="L222" s="172"/>
      <c r="M222" s="172"/>
      <c r="N222" s="172"/>
      <c r="O222" s="172"/>
      <c r="P222" s="172"/>
      <c r="Q222" s="172"/>
      <c r="R222" s="172"/>
      <c r="S222" s="173"/>
      <c r="T222" s="173"/>
      <c r="U222" s="172"/>
      <c r="V222" s="172"/>
      <c r="W222" s="172"/>
      <c r="X222" s="172"/>
      <c r="Y222" s="172"/>
      <c r="Z222" s="172"/>
      <c r="AA222" s="172"/>
      <c r="AB222" s="174"/>
      <c r="AC222" s="174"/>
      <c r="AK222" s="175"/>
      <c r="AL222" s="175"/>
      <c r="AM222" s="176"/>
      <c r="AN222" s="176"/>
      <c r="AO222" s="176"/>
    </row>
    <row r="223" spans="4:41" s="167" customFormat="1">
      <c r="D223" s="168"/>
      <c r="E223" s="169"/>
      <c r="F223" s="170"/>
      <c r="I223" s="171"/>
      <c r="J223" s="171"/>
      <c r="L223" s="172"/>
      <c r="M223" s="172"/>
      <c r="N223" s="172"/>
      <c r="O223" s="172"/>
      <c r="P223" s="172"/>
      <c r="Q223" s="172"/>
      <c r="R223" s="172"/>
      <c r="S223" s="173"/>
      <c r="T223" s="173"/>
      <c r="U223" s="172"/>
      <c r="V223" s="172"/>
      <c r="W223" s="172"/>
      <c r="X223" s="172"/>
      <c r="Y223" s="172"/>
      <c r="Z223" s="172"/>
      <c r="AA223" s="172"/>
      <c r="AB223" s="174"/>
      <c r="AC223" s="174"/>
      <c r="AK223" s="175"/>
      <c r="AL223" s="175"/>
      <c r="AM223" s="176"/>
      <c r="AN223" s="176"/>
      <c r="AO223" s="176"/>
    </row>
    <row r="224" spans="4:41" s="167" customFormat="1">
      <c r="D224" s="168"/>
      <c r="E224" s="169"/>
      <c r="F224" s="170"/>
      <c r="I224" s="171"/>
      <c r="J224" s="171"/>
      <c r="L224" s="172"/>
      <c r="M224" s="172"/>
      <c r="N224" s="172"/>
      <c r="O224" s="172"/>
      <c r="P224" s="172"/>
      <c r="Q224" s="172"/>
      <c r="R224" s="172"/>
      <c r="S224" s="173"/>
      <c r="T224" s="173"/>
      <c r="U224" s="172"/>
      <c r="V224" s="172"/>
      <c r="W224" s="172"/>
      <c r="X224" s="172"/>
      <c r="Y224" s="172"/>
      <c r="Z224" s="172"/>
      <c r="AA224" s="172"/>
      <c r="AB224" s="174"/>
      <c r="AC224" s="174"/>
      <c r="AK224" s="175"/>
      <c r="AL224" s="175"/>
      <c r="AM224" s="176"/>
      <c r="AN224" s="176"/>
      <c r="AO224" s="176"/>
    </row>
    <row r="225" spans="4:41" s="167" customFormat="1">
      <c r="D225" s="168"/>
      <c r="E225" s="169"/>
      <c r="F225" s="170"/>
      <c r="I225" s="171"/>
      <c r="J225" s="171"/>
      <c r="L225" s="172"/>
      <c r="M225" s="172"/>
      <c r="N225" s="172"/>
      <c r="O225" s="172"/>
      <c r="P225" s="172"/>
      <c r="Q225" s="172"/>
      <c r="R225" s="172"/>
      <c r="S225" s="173"/>
      <c r="T225" s="173"/>
      <c r="U225" s="172"/>
      <c r="V225" s="172"/>
      <c r="W225" s="172"/>
      <c r="X225" s="172"/>
      <c r="Y225" s="172"/>
      <c r="Z225" s="172"/>
      <c r="AA225" s="172"/>
      <c r="AB225" s="174"/>
      <c r="AC225" s="174"/>
      <c r="AK225" s="175"/>
      <c r="AL225" s="175"/>
      <c r="AM225" s="176"/>
      <c r="AN225" s="176"/>
      <c r="AO225" s="176"/>
    </row>
    <row r="226" spans="4:41" s="167" customFormat="1">
      <c r="D226" s="168"/>
      <c r="E226" s="169"/>
      <c r="F226" s="170"/>
      <c r="I226" s="171"/>
      <c r="J226" s="171"/>
      <c r="L226" s="172"/>
      <c r="M226" s="172"/>
      <c r="N226" s="172"/>
      <c r="O226" s="172"/>
      <c r="P226" s="172"/>
      <c r="Q226" s="172"/>
      <c r="R226" s="172"/>
      <c r="S226" s="173"/>
      <c r="T226" s="173"/>
      <c r="U226" s="172"/>
      <c r="V226" s="172"/>
      <c r="W226" s="172"/>
      <c r="X226" s="172"/>
      <c r="Y226" s="172"/>
      <c r="Z226" s="172"/>
      <c r="AA226" s="172"/>
      <c r="AB226" s="174"/>
      <c r="AC226" s="174"/>
      <c r="AK226" s="175"/>
      <c r="AL226" s="175"/>
      <c r="AM226" s="176"/>
      <c r="AN226" s="176"/>
      <c r="AO226" s="176"/>
    </row>
    <row r="227" spans="4:41" s="167" customFormat="1">
      <c r="D227" s="168"/>
      <c r="E227" s="169"/>
      <c r="F227" s="170"/>
      <c r="I227" s="171"/>
      <c r="J227" s="171"/>
      <c r="L227" s="172"/>
      <c r="M227" s="172"/>
      <c r="N227" s="172"/>
      <c r="O227" s="172"/>
      <c r="P227" s="172"/>
      <c r="Q227" s="172"/>
      <c r="R227" s="172"/>
      <c r="S227" s="173"/>
      <c r="T227" s="173"/>
      <c r="U227" s="172"/>
      <c r="V227" s="172"/>
      <c r="W227" s="172"/>
      <c r="X227" s="172"/>
      <c r="Y227" s="172"/>
      <c r="Z227" s="172"/>
      <c r="AA227" s="172"/>
      <c r="AB227" s="174"/>
      <c r="AC227" s="174"/>
      <c r="AK227" s="175"/>
      <c r="AL227" s="175"/>
      <c r="AM227" s="176"/>
      <c r="AN227" s="176"/>
      <c r="AO227" s="176"/>
    </row>
    <row r="228" spans="4:41" s="167" customFormat="1">
      <c r="D228" s="168"/>
      <c r="E228" s="169"/>
      <c r="F228" s="170"/>
      <c r="I228" s="171"/>
      <c r="J228" s="171"/>
      <c r="L228" s="172"/>
      <c r="M228" s="172"/>
      <c r="N228" s="172"/>
      <c r="O228" s="172"/>
      <c r="P228" s="172"/>
      <c r="Q228" s="172"/>
      <c r="R228" s="172"/>
      <c r="S228" s="173"/>
      <c r="T228" s="173"/>
      <c r="U228" s="172"/>
      <c r="V228" s="172"/>
      <c r="W228" s="172"/>
      <c r="X228" s="172"/>
      <c r="Y228" s="172"/>
      <c r="Z228" s="172"/>
      <c r="AA228" s="172"/>
      <c r="AB228" s="174"/>
      <c r="AC228" s="174"/>
      <c r="AK228" s="175"/>
      <c r="AL228" s="175"/>
      <c r="AM228" s="176"/>
      <c r="AN228" s="176"/>
      <c r="AO228" s="176"/>
    </row>
    <row r="229" spans="4:41" s="167" customFormat="1">
      <c r="D229" s="168"/>
      <c r="E229" s="169"/>
      <c r="F229" s="170"/>
      <c r="I229" s="171"/>
      <c r="J229" s="171"/>
      <c r="L229" s="172"/>
      <c r="M229" s="172"/>
      <c r="N229" s="172"/>
      <c r="O229" s="172"/>
      <c r="P229" s="172"/>
      <c r="Q229" s="172"/>
      <c r="R229" s="172"/>
      <c r="S229" s="173"/>
      <c r="T229" s="173"/>
      <c r="U229" s="172"/>
      <c r="V229" s="172"/>
      <c r="W229" s="172"/>
      <c r="X229" s="172"/>
      <c r="Y229" s="172"/>
      <c r="Z229" s="172"/>
      <c r="AA229" s="172"/>
      <c r="AB229" s="174"/>
      <c r="AC229" s="174"/>
      <c r="AK229" s="175"/>
      <c r="AL229" s="175"/>
      <c r="AM229" s="176"/>
      <c r="AN229" s="176"/>
      <c r="AO229" s="176"/>
    </row>
    <row r="230" spans="4:41" s="167" customFormat="1">
      <c r="D230" s="168"/>
      <c r="E230" s="169"/>
      <c r="F230" s="170"/>
      <c r="I230" s="171"/>
      <c r="J230" s="171"/>
      <c r="L230" s="172"/>
      <c r="M230" s="172"/>
      <c r="N230" s="172"/>
      <c r="O230" s="172"/>
      <c r="P230" s="172"/>
      <c r="Q230" s="172"/>
      <c r="R230" s="172"/>
      <c r="S230" s="173"/>
      <c r="T230" s="173"/>
      <c r="U230" s="172"/>
      <c r="V230" s="172"/>
      <c r="W230" s="172"/>
      <c r="X230" s="172"/>
      <c r="Y230" s="172"/>
      <c r="Z230" s="172"/>
      <c r="AA230" s="172"/>
      <c r="AB230" s="174"/>
      <c r="AC230" s="174"/>
      <c r="AK230" s="175"/>
      <c r="AL230" s="175"/>
      <c r="AM230" s="176"/>
      <c r="AN230" s="176"/>
      <c r="AO230" s="176"/>
    </row>
    <row r="231" spans="4:41" s="167" customFormat="1">
      <c r="D231" s="168"/>
      <c r="E231" s="169"/>
      <c r="F231" s="170"/>
      <c r="I231" s="171"/>
      <c r="J231" s="171"/>
      <c r="L231" s="172"/>
      <c r="M231" s="172"/>
      <c r="N231" s="172"/>
      <c r="O231" s="172"/>
      <c r="P231" s="172"/>
      <c r="Q231" s="172"/>
      <c r="R231" s="172"/>
      <c r="S231" s="173"/>
      <c r="T231" s="173"/>
      <c r="U231" s="172"/>
      <c r="V231" s="172"/>
      <c r="W231" s="172"/>
      <c r="X231" s="172"/>
      <c r="Y231" s="172"/>
      <c r="Z231" s="172"/>
      <c r="AA231" s="172"/>
      <c r="AB231" s="174"/>
      <c r="AC231" s="174"/>
      <c r="AK231" s="175"/>
      <c r="AL231" s="175"/>
      <c r="AM231" s="176"/>
      <c r="AN231" s="176"/>
      <c r="AO231" s="176"/>
    </row>
    <row r="232" spans="4:41" s="167" customFormat="1">
      <c r="D232" s="168"/>
      <c r="E232" s="169"/>
      <c r="F232" s="170"/>
      <c r="I232" s="171"/>
      <c r="J232" s="171"/>
      <c r="L232" s="172"/>
      <c r="M232" s="172"/>
      <c r="N232" s="172"/>
      <c r="O232" s="172"/>
      <c r="P232" s="172"/>
      <c r="Q232" s="172"/>
      <c r="R232" s="172"/>
      <c r="S232" s="173"/>
      <c r="T232" s="173"/>
      <c r="U232" s="172"/>
      <c r="V232" s="172"/>
      <c r="W232" s="172"/>
      <c r="X232" s="172"/>
      <c r="Y232" s="172"/>
      <c r="Z232" s="172"/>
      <c r="AA232" s="172"/>
      <c r="AB232" s="174"/>
      <c r="AC232" s="174"/>
      <c r="AK232" s="175"/>
      <c r="AL232" s="175"/>
      <c r="AM232" s="176"/>
      <c r="AN232" s="176"/>
      <c r="AO232" s="176"/>
    </row>
    <row r="233" spans="4:41" s="167" customFormat="1">
      <c r="D233" s="168"/>
      <c r="E233" s="169"/>
      <c r="F233" s="170"/>
      <c r="I233" s="171"/>
      <c r="J233" s="171"/>
      <c r="L233" s="172"/>
      <c r="M233" s="172"/>
      <c r="N233" s="172"/>
      <c r="O233" s="172"/>
      <c r="P233" s="172"/>
      <c r="Q233" s="172"/>
      <c r="R233" s="172"/>
      <c r="S233" s="173"/>
      <c r="T233" s="173"/>
      <c r="U233" s="172"/>
      <c r="V233" s="172"/>
      <c r="W233" s="172"/>
      <c r="X233" s="172"/>
      <c r="Y233" s="172"/>
      <c r="Z233" s="172"/>
      <c r="AA233" s="172"/>
      <c r="AB233" s="174"/>
      <c r="AC233" s="174"/>
      <c r="AK233" s="175"/>
      <c r="AL233" s="175"/>
      <c r="AM233" s="176"/>
      <c r="AN233" s="176"/>
      <c r="AO233" s="176"/>
    </row>
    <row r="234" spans="4:41" s="167" customFormat="1">
      <c r="D234" s="168"/>
      <c r="E234" s="169"/>
      <c r="F234" s="170"/>
      <c r="I234" s="171"/>
      <c r="J234" s="171"/>
      <c r="L234" s="172"/>
      <c r="M234" s="172"/>
      <c r="N234" s="172"/>
      <c r="O234" s="172"/>
      <c r="P234" s="172"/>
      <c r="Q234" s="172"/>
      <c r="R234" s="172"/>
      <c r="S234" s="173"/>
      <c r="T234" s="173"/>
      <c r="U234" s="172"/>
      <c r="V234" s="172"/>
      <c r="W234" s="172"/>
      <c r="X234" s="172"/>
      <c r="Y234" s="172"/>
      <c r="Z234" s="172"/>
      <c r="AA234" s="172"/>
      <c r="AB234" s="174"/>
      <c r="AC234" s="174"/>
      <c r="AK234" s="175"/>
      <c r="AL234" s="175"/>
      <c r="AM234" s="176"/>
      <c r="AN234" s="176"/>
      <c r="AO234" s="176"/>
    </row>
    <row r="235" spans="4:41" s="167" customFormat="1">
      <c r="D235" s="168"/>
      <c r="E235" s="169"/>
      <c r="F235" s="170"/>
      <c r="I235" s="171"/>
      <c r="J235" s="171"/>
      <c r="L235" s="172"/>
      <c r="M235" s="172"/>
      <c r="N235" s="172"/>
      <c r="O235" s="172"/>
      <c r="P235" s="172"/>
      <c r="Q235" s="172"/>
      <c r="R235" s="172"/>
      <c r="S235" s="173"/>
      <c r="T235" s="173"/>
      <c r="U235" s="172"/>
      <c r="V235" s="172"/>
      <c r="W235" s="172"/>
      <c r="X235" s="172"/>
      <c r="Y235" s="172"/>
      <c r="Z235" s="172"/>
      <c r="AA235" s="172"/>
      <c r="AB235" s="174"/>
      <c r="AC235" s="174"/>
      <c r="AK235" s="175"/>
      <c r="AL235" s="175"/>
      <c r="AM235" s="176"/>
      <c r="AN235" s="176"/>
      <c r="AO235" s="176"/>
    </row>
    <row r="236" spans="4:41" s="167" customFormat="1">
      <c r="D236" s="168"/>
      <c r="E236" s="169"/>
      <c r="F236" s="170"/>
      <c r="I236" s="171"/>
      <c r="J236" s="171"/>
      <c r="L236" s="172"/>
      <c r="M236" s="172"/>
      <c r="N236" s="172"/>
      <c r="O236" s="172"/>
      <c r="P236" s="172"/>
      <c r="Q236" s="172"/>
      <c r="R236" s="172"/>
      <c r="S236" s="173"/>
      <c r="T236" s="173"/>
      <c r="U236" s="172"/>
      <c r="V236" s="172"/>
      <c r="W236" s="172"/>
      <c r="X236" s="172"/>
      <c r="Y236" s="172"/>
      <c r="Z236" s="172"/>
      <c r="AA236" s="172"/>
      <c r="AB236" s="174"/>
      <c r="AC236" s="174"/>
      <c r="AK236" s="175"/>
      <c r="AL236" s="175"/>
      <c r="AM236" s="176"/>
      <c r="AN236" s="176"/>
      <c r="AO236" s="176"/>
    </row>
    <row r="237" spans="4:41" s="167" customFormat="1">
      <c r="D237" s="168"/>
      <c r="E237" s="169"/>
      <c r="F237" s="170"/>
      <c r="I237" s="171"/>
      <c r="J237" s="171"/>
      <c r="L237" s="172"/>
      <c r="M237" s="172"/>
      <c r="N237" s="172"/>
      <c r="O237" s="172"/>
      <c r="P237" s="172"/>
      <c r="Q237" s="172"/>
      <c r="R237" s="172"/>
      <c r="S237" s="173"/>
      <c r="T237" s="173"/>
      <c r="U237" s="172"/>
      <c r="V237" s="172"/>
      <c r="W237" s="172"/>
      <c r="X237" s="172"/>
      <c r="Y237" s="172"/>
      <c r="Z237" s="172"/>
      <c r="AA237" s="172"/>
      <c r="AB237" s="174"/>
      <c r="AC237" s="174"/>
      <c r="AK237" s="175"/>
      <c r="AL237" s="175"/>
      <c r="AM237" s="176"/>
      <c r="AN237" s="176"/>
      <c r="AO237" s="176"/>
    </row>
    <row r="238" spans="4:41" s="167" customFormat="1">
      <c r="D238" s="168"/>
      <c r="E238" s="169"/>
      <c r="F238" s="170"/>
      <c r="I238" s="171"/>
      <c r="J238" s="171"/>
      <c r="L238" s="172"/>
      <c r="M238" s="172"/>
      <c r="N238" s="172"/>
      <c r="O238" s="172"/>
      <c r="P238" s="172"/>
      <c r="Q238" s="172"/>
      <c r="R238" s="172"/>
      <c r="S238" s="173"/>
      <c r="T238" s="173"/>
      <c r="U238" s="172"/>
      <c r="V238" s="172"/>
      <c r="W238" s="172"/>
      <c r="X238" s="172"/>
      <c r="Y238" s="172"/>
      <c r="Z238" s="172"/>
      <c r="AA238" s="172"/>
      <c r="AB238" s="174"/>
      <c r="AC238" s="174"/>
      <c r="AK238" s="175"/>
      <c r="AL238" s="175"/>
      <c r="AM238" s="176"/>
      <c r="AN238" s="176"/>
      <c r="AO238" s="176"/>
    </row>
    <row r="239" spans="4:41" s="167" customFormat="1">
      <c r="D239" s="168"/>
      <c r="E239" s="169"/>
      <c r="F239" s="170"/>
      <c r="I239" s="171"/>
      <c r="J239" s="171"/>
      <c r="L239" s="172"/>
      <c r="M239" s="172"/>
      <c r="N239" s="172"/>
      <c r="O239" s="172"/>
      <c r="P239" s="172"/>
      <c r="Q239" s="172"/>
      <c r="R239" s="172"/>
      <c r="S239" s="173"/>
      <c r="T239" s="173"/>
      <c r="U239" s="172"/>
      <c r="V239" s="172"/>
      <c r="W239" s="172"/>
      <c r="X239" s="172"/>
      <c r="Y239" s="172"/>
      <c r="Z239" s="172"/>
      <c r="AA239" s="172"/>
      <c r="AB239" s="174"/>
      <c r="AC239" s="174"/>
      <c r="AK239" s="175"/>
      <c r="AL239" s="175"/>
      <c r="AM239" s="176"/>
      <c r="AN239" s="176"/>
      <c r="AO239" s="176"/>
    </row>
    <row r="240" spans="4:41" s="167" customFormat="1">
      <c r="D240" s="168"/>
      <c r="E240" s="169"/>
      <c r="F240" s="170"/>
      <c r="I240" s="171"/>
      <c r="J240" s="171"/>
      <c r="L240" s="172"/>
      <c r="M240" s="172"/>
      <c r="N240" s="172"/>
      <c r="O240" s="172"/>
      <c r="P240" s="172"/>
      <c r="Q240" s="172"/>
      <c r="R240" s="172"/>
      <c r="S240" s="173"/>
      <c r="T240" s="173"/>
      <c r="U240" s="172"/>
      <c r="V240" s="172"/>
      <c r="W240" s="172"/>
      <c r="X240" s="172"/>
      <c r="Y240" s="172"/>
      <c r="Z240" s="172"/>
      <c r="AA240" s="172"/>
      <c r="AB240" s="174"/>
      <c r="AC240" s="174"/>
      <c r="AK240" s="175"/>
      <c r="AL240" s="175"/>
      <c r="AM240" s="176"/>
      <c r="AN240" s="176"/>
      <c r="AO240" s="176"/>
    </row>
    <row r="241" spans="4:41" s="167" customFormat="1">
      <c r="D241" s="168"/>
      <c r="E241" s="169"/>
      <c r="F241" s="170"/>
      <c r="I241" s="171"/>
      <c r="J241" s="171"/>
      <c r="L241" s="172"/>
      <c r="M241" s="172"/>
      <c r="N241" s="172"/>
      <c r="O241" s="172"/>
      <c r="P241" s="172"/>
      <c r="Q241" s="172"/>
      <c r="R241" s="172"/>
      <c r="S241" s="173"/>
      <c r="T241" s="173"/>
      <c r="U241" s="172"/>
      <c r="V241" s="172"/>
      <c r="W241" s="172"/>
      <c r="X241" s="172"/>
      <c r="Y241" s="172"/>
      <c r="Z241" s="172"/>
      <c r="AA241" s="172"/>
      <c r="AB241" s="174"/>
      <c r="AC241" s="174"/>
      <c r="AK241" s="175"/>
      <c r="AL241" s="175"/>
      <c r="AM241" s="176"/>
      <c r="AN241" s="176"/>
      <c r="AO241" s="176"/>
    </row>
    <row r="242" spans="4:41" s="167" customFormat="1">
      <c r="D242" s="168"/>
      <c r="E242" s="169"/>
      <c r="F242" s="170"/>
      <c r="I242" s="171"/>
      <c r="J242" s="171"/>
      <c r="L242" s="172"/>
      <c r="M242" s="172"/>
      <c r="N242" s="172"/>
      <c r="O242" s="172"/>
      <c r="P242" s="172"/>
      <c r="Q242" s="172"/>
      <c r="R242" s="172"/>
      <c r="S242" s="173"/>
      <c r="T242" s="173"/>
      <c r="U242" s="172"/>
      <c r="V242" s="172"/>
      <c r="W242" s="172"/>
      <c r="X242" s="172"/>
      <c r="Y242" s="172"/>
      <c r="Z242" s="172"/>
      <c r="AA242" s="172"/>
      <c r="AB242" s="174"/>
      <c r="AC242" s="174"/>
      <c r="AK242" s="175"/>
      <c r="AL242" s="175"/>
      <c r="AM242" s="176"/>
      <c r="AN242" s="176"/>
      <c r="AO242" s="176"/>
    </row>
    <row r="243" spans="4:41" s="167" customFormat="1">
      <c r="D243" s="168"/>
      <c r="E243" s="169"/>
      <c r="F243" s="170"/>
      <c r="I243" s="171"/>
      <c r="J243" s="171"/>
      <c r="L243" s="172"/>
      <c r="M243" s="172"/>
      <c r="N243" s="172"/>
      <c r="O243" s="172"/>
      <c r="P243" s="172"/>
      <c r="Q243" s="172"/>
      <c r="R243" s="172"/>
      <c r="S243" s="173"/>
      <c r="T243" s="173"/>
      <c r="U243" s="172"/>
      <c r="V243" s="172"/>
      <c r="W243" s="172"/>
      <c r="X243" s="172"/>
      <c r="Y243" s="172"/>
      <c r="Z243" s="172"/>
      <c r="AA243" s="172"/>
      <c r="AB243" s="174"/>
      <c r="AC243" s="174"/>
      <c r="AK243" s="175"/>
      <c r="AL243" s="175"/>
      <c r="AM243" s="176"/>
      <c r="AN243" s="176"/>
      <c r="AO243" s="176"/>
    </row>
    <row r="244" spans="4:41" s="167" customFormat="1">
      <c r="D244" s="168"/>
      <c r="E244" s="169"/>
      <c r="F244" s="170"/>
      <c r="I244" s="171"/>
      <c r="J244" s="171"/>
      <c r="L244" s="172"/>
      <c r="M244" s="172"/>
      <c r="N244" s="172"/>
      <c r="O244" s="172"/>
      <c r="P244" s="172"/>
      <c r="Q244" s="172"/>
      <c r="R244" s="172"/>
      <c r="S244" s="173"/>
      <c r="T244" s="173"/>
      <c r="U244" s="172"/>
      <c r="V244" s="172"/>
      <c r="W244" s="172"/>
      <c r="X244" s="172"/>
      <c r="Y244" s="172"/>
      <c r="Z244" s="172"/>
      <c r="AA244" s="172"/>
      <c r="AB244" s="174"/>
      <c r="AC244" s="174"/>
      <c r="AK244" s="175"/>
      <c r="AL244" s="175"/>
      <c r="AM244" s="176"/>
      <c r="AN244" s="176"/>
      <c r="AO244" s="176"/>
    </row>
    <row r="245" spans="4:41" s="167" customFormat="1">
      <c r="D245" s="168"/>
      <c r="E245" s="169"/>
      <c r="F245" s="170"/>
      <c r="I245" s="171"/>
      <c r="J245" s="171"/>
      <c r="L245" s="172"/>
      <c r="M245" s="172"/>
      <c r="N245" s="172"/>
      <c r="O245" s="172"/>
      <c r="P245" s="172"/>
      <c r="Q245" s="172"/>
      <c r="R245" s="172"/>
      <c r="S245" s="173"/>
      <c r="T245" s="173"/>
      <c r="U245" s="172"/>
      <c r="V245" s="172"/>
      <c r="W245" s="172"/>
      <c r="X245" s="172"/>
      <c r="Y245" s="172"/>
      <c r="Z245" s="172"/>
      <c r="AA245" s="172"/>
      <c r="AB245" s="174"/>
      <c r="AC245" s="174"/>
      <c r="AK245" s="175"/>
      <c r="AL245" s="175"/>
      <c r="AM245" s="176"/>
      <c r="AN245" s="176"/>
      <c r="AO245" s="176"/>
    </row>
    <row r="246" spans="4:41" s="167" customFormat="1">
      <c r="D246" s="168"/>
      <c r="E246" s="169"/>
      <c r="F246" s="170"/>
      <c r="I246" s="171"/>
      <c r="J246" s="171"/>
      <c r="L246" s="172"/>
      <c r="M246" s="172"/>
      <c r="N246" s="172"/>
      <c r="O246" s="172"/>
      <c r="P246" s="172"/>
      <c r="Q246" s="172"/>
      <c r="R246" s="172"/>
      <c r="S246" s="173"/>
      <c r="T246" s="173"/>
      <c r="U246" s="172"/>
      <c r="V246" s="172"/>
      <c r="W246" s="172"/>
      <c r="X246" s="172"/>
      <c r="Y246" s="172"/>
      <c r="Z246" s="172"/>
      <c r="AA246" s="172"/>
      <c r="AB246" s="174"/>
      <c r="AC246" s="174"/>
      <c r="AK246" s="175"/>
      <c r="AL246" s="175"/>
      <c r="AM246" s="176"/>
      <c r="AN246" s="176"/>
      <c r="AO246" s="176"/>
    </row>
    <row r="247" spans="4:41" s="167" customFormat="1">
      <c r="D247" s="168"/>
      <c r="E247" s="169"/>
      <c r="F247" s="170"/>
      <c r="I247" s="171"/>
      <c r="J247" s="171"/>
      <c r="L247" s="172"/>
      <c r="M247" s="172"/>
      <c r="N247" s="172"/>
      <c r="O247" s="172"/>
      <c r="P247" s="172"/>
      <c r="Q247" s="172"/>
      <c r="R247" s="172"/>
      <c r="S247" s="173"/>
      <c r="T247" s="173"/>
      <c r="U247" s="172"/>
      <c r="V247" s="172"/>
      <c r="W247" s="172"/>
      <c r="X247" s="172"/>
      <c r="Y247" s="172"/>
      <c r="Z247" s="172"/>
      <c r="AA247" s="172"/>
      <c r="AB247" s="174"/>
      <c r="AC247" s="174"/>
      <c r="AK247" s="175"/>
      <c r="AL247" s="175"/>
      <c r="AM247" s="176"/>
      <c r="AN247" s="176"/>
      <c r="AO247" s="176"/>
    </row>
    <row r="248" spans="4:41" s="167" customFormat="1">
      <c r="D248" s="168"/>
      <c r="E248" s="169"/>
      <c r="F248" s="170"/>
      <c r="I248" s="171"/>
      <c r="J248" s="171"/>
      <c r="L248" s="172"/>
      <c r="M248" s="172"/>
      <c r="N248" s="172"/>
      <c r="O248" s="172"/>
      <c r="P248" s="172"/>
      <c r="Q248" s="172"/>
      <c r="R248" s="172"/>
      <c r="S248" s="173"/>
      <c r="T248" s="173"/>
      <c r="U248" s="172"/>
      <c r="V248" s="172"/>
      <c r="W248" s="172"/>
      <c r="X248" s="172"/>
      <c r="Y248" s="172"/>
      <c r="Z248" s="172"/>
      <c r="AA248" s="172"/>
      <c r="AB248" s="174"/>
      <c r="AC248" s="174"/>
      <c r="AK248" s="175"/>
      <c r="AL248" s="175"/>
      <c r="AM248" s="176"/>
      <c r="AN248" s="176"/>
      <c r="AO248" s="176"/>
    </row>
    <row r="249" spans="4:41" s="167" customFormat="1">
      <c r="D249" s="168"/>
      <c r="E249" s="169"/>
      <c r="F249" s="170"/>
      <c r="I249" s="171"/>
      <c r="J249" s="171"/>
      <c r="L249" s="172"/>
      <c r="M249" s="172"/>
      <c r="N249" s="172"/>
      <c r="O249" s="172"/>
      <c r="P249" s="172"/>
      <c r="Q249" s="172"/>
      <c r="R249" s="172"/>
      <c r="S249" s="173"/>
      <c r="T249" s="173"/>
      <c r="U249" s="172"/>
      <c r="V249" s="172"/>
      <c r="W249" s="172"/>
      <c r="X249" s="172"/>
      <c r="Y249" s="172"/>
      <c r="Z249" s="172"/>
      <c r="AA249" s="172"/>
      <c r="AB249" s="174"/>
      <c r="AC249" s="174"/>
      <c r="AK249" s="175"/>
      <c r="AL249" s="175"/>
      <c r="AM249" s="176"/>
      <c r="AN249" s="176"/>
      <c r="AO249" s="176"/>
    </row>
    <row r="250" spans="4:41" s="167" customFormat="1">
      <c r="D250" s="168"/>
      <c r="E250" s="169"/>
      <c r="F250" s="170"/>
      <c r="I250" s="171"/>
      <c r="J250" s="171"/>
      <c r="L250" s="172"/>
      <c r="M250" s="172"/>
      <c r="N250" s="172"/>
      <c r="O250" s="172"/>
      <c r="P250" s="172"/>
      <c r="Q250" s="172"/>
      <c r="R250" s="172"/>
      <c r="S250" s="173"/>
      <c r="T250" s="173"/>
      <c r="U250" s="172"/>
      <c r="V250" s="172"/>
      <c r="W250" s="172"/>
      <c r="X250" s="172"/>
      <c r="Y250" s="172"/>
      <c r="Z250" s="172"/>
      <c r="AA250" s="172"/>
      <c r="AB250" s="174"/>
      <c r="AC250" s="174"/>
      <c r="AK250" s="175"/>
      <c r="AL250" s="175"/>
      <c r="AM250" s="176"/>
      <c r="AN250" s="176"/>
      <c r="AO250" s="176"/>
    </row>
  </sheetData>
  <mergeCells count="3">
    <mergeCell ref="L1:T1"/>
    <mergeCell ref="U1:AC1"/>
    <mergeCell ref="AD1:AL1"/>
  </mergeCells>
  <hyperlinks>
    <hyperlink ref="AO124" r:id="rId1" display="http://tonightnewspaper.com/" xr:uid="{00000000-0004-0000-0100-000000000000}"/>
    <hyperlink ref="AO121" r:id="rId2" display="http://www.theepochtimes.com/" xr:uid="{00000000-0004-0000-0100-000001000000}"/>
    <hyperlink ref="AO109" r:id="rId3" display="http://www.theepochtimes.com/" xr:uid="{00000000-0004-0000-0100-000002000000}"/>
    <hyperlink ref="AO100" r:id="rId4" xr:uid="{00000000-0004-0000-0100-000003000000}"/>
    <hyperlink ref="AO102" r:id="rId5" xr:uid="{00000000-0004-0000-0100-000004000000}"/>
    <hyperlink ref="AO119" r:id="rId6" xr:uid="{00000000-0004-0000-0100-000005000000}"/>
    <hyperlink ref="AO122" r:id="rId7" xr:uid="{00000000-0004-0000-0100-000006000000}"/>
    <hyperlink ref="AO110" r:id="rId8" xr:uid="{00000000-0004-0000-0100-000007000000}"/>
    <hyperlink ref="AO115" r:id="rId9" xr:uid="{00000000-0004-0000-0100-000008000000}"/>
    <hyperlink ref="AO101" r:id="rId10" xr:uid="{00000000-0004-0000-0100-000009000000}"/>
    <hyperlink ref="AO103" r:id="rId11" xr:uid="{00000000-0004-0000-0100-00000A000000}"/>
    <hyperlink ref="AO117" r:id="rId12" xr:uid="{00000000-0004-0000-0100-00000B000000}"/>
    <hyperlink ref="AO120" r:id="rId13" xr:uid="{00000000-0004-0000-0100-00000C000000}"/>
    <hyperlink ref="AO123" r:id="rId14" xr:uid="{00000000-0004-0000-0100-00000D000000}"/>
    <hyperlink ref="AO111" r:id="rId15" xr:uid="{00000000-0004-0000-0100-00000E000000}"/>
    <hyperlink ref="AO126" r:id="rId16" xr:uid="{00000000-0004-0000-0100-00000F000000}"/>
    <hyperlink ref="AO125" r:id="rId17" xr:uid="{00000000-0004-0000-0100-000010000000}"/>
    <hyperlink ref="AO116" r:id="rId18" xr:uid="{00000000-0004-0000-0100-000011000000}"/>
    <hyperlink ref="AO118" r:id="rId19" xr:uid="{00000000-0004-0000-0100-000012000000}"/>
    <hyperlink ref="AO114" r:id="rId20" xr:uid="{00000000-0004-0000-0100-000013000000}"/>
    <hyperlink ref="AO105" r:id="rId21" xr:uid="{00000000-0004-0000-0100-000014000000}"/>
    <hyperlink ref="AO113" r:id="rId22" xr:uid="{00000000-0004-0000-0100-000015000000}"/>
    <hyperlink ref="AO112" r:id="rId23" display="http://www.bclocalnews.com/daily/victoria/" xr:uid="{00000000-0004-0000-0100-000016000000}"/>
    <hyperlink ref="AO104" r:id="rId24" xr:uid="{00000000-0004-0000-0100-000017000000}"/>
    <hyperlink ref="AO58" r:id="rId25" xr:uid="{00000000-0004-0000-0100-000018000000}"/>
    <hyperlink ref="AO63" r:id="rId26" xr:uid="{00000000-0004-0000-0100-000019000000}"/>
    <hyperlink ref="AO55" r:id="rId27" xr:uid="{00000000-0004-0000-0100-00001A000000}"/>
    <hyperlink ref="AO49" r:id="rId28" xr:uid="{00000000-0004-0000-0100-00001B000000}"/>
    <hyperlink ref="AO81" r:id="rId29" xr:uid="{00000000-0004-0000-0100-00001C000000}"/>
  </hyperlinks>
  <printOptions horizontalCentered="1"/>
  <pageMargins left="0.39370078740157483" right="0.31496062992125984" top="0.82677165354330717" bottom="0.43307086614173229" header="0.47244094488188981" footer="0.19685039370078741"/>
  <pageSetup scale="60" orientation="landscape" horizontalDpi="4294967293" r:id="rId30"/>
  <headerFooter>
    <oddHeader>&amp;L&amp;"-,Bold"&amp;20&amp;K00B050Newspapers Canada&amp;K01+000
&amp;K00518E2011 Daily Newspaper Circulation by Province</oddHeader>
    <oddFooter>&amp;L&amp;9&amp;K00518E&amp;D&amp;R&amp;9&amp;K00518E&amp;P</oddFooter>
  </headerFooter>
  <rowBreaks count="1" manualBreakCount="1">
    <brk id="9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3"/>
  <sheetViews>
    <sheetView topLeftCell="A10" workbookViewId="0">
      <selection activeCell="B22" sqref="B22"/>
    </sheetView>
  </sheetViews>
  <sheetFormatPr defaultColWidth="8.88671875" defaultRowHeight="14.4"/>
  <cols>
    <col min="1" max="1" width="40.109375" style="198" customWidth="1"/>
    <col min="2" max="2" width="43.88671875" style="198" customWidth="1"/>
    <col min="3" max="3" width="42" style="198" customWidth="1"/>
    <col min="4" max="4" width="40.33203125" style="198" customWidth="1"/>
    <col min="5" max="16384" width="8.88671875" style="198"/>
  </cols>
  <sheetData>
    <row r="1" spans="1:4" s="197" customFormat="1" ht="31.2">
      <c r="A1" s="194" t="s">
        <v>374</v>
      </c>
      <c r="B1" s="195" t="s">
        <v>375</v>
      </c>
      <c r="C1" s="194" t="s">
        <v>376</v>
      </c>
      <c r="D1" s="196" t="s">
        <v>377</v>
      </c>
    </row>
    <row r="2" spans="1:4">
      <c r="A2" s="198" t="s">
        <v>59</v>
      </c>
      <c r="B2" s="198" t="s">
        <v>51</v>
      </c>
      <c r="C2" s="198" t="s">
        <v>378</v>
      </c>
      <c r="D2" s="198" t="s">
        <v>132</v>
      </c>
    </row>
    <row r="3" spans="1:4">
      <c r="A3" s="198" t="s">
        <v>92</v>
      </c>
      <c r="B3" s="198" t="s">
        <v>55</v>
      </c>
      <c r="C3" s="198" t="s">
        <v>379</v>
      </c>
      <c r="D3" s="198" t="s">
        <v>380</v>
      </c>
    </row>
    <row r="4" spans="1:4">
      <c r="A4" s="198" t="s">
        <v>63</v>
      </c>
      <c r="B4" s="198" t="s">
        <v>248</v>
      </c>
      <c r="C4" s="198" t="s">
        <v>381</v>
      </c>
      <c r="D4" s="198" t="s">
        <v>382</v>
      </c>
    </row>
    <row r="5" spans="1:4">
      <c r="A5" s="198" t="s">
        <v>81</v>
      </c>
      <c r="C5" s="198" t="s">
        <v>383</v>
      </c>
      <c r="D5" s="198" t="s">
        <v>384</v>
      </c>
    </row>
    <row r="6" spans="1:4" ht="15.6">
      <c r="A6" s="199" t="s">
        <v>385</v>
      </c>
      <c r="B6" s="194" t="s">
        <v>386</v>
      </c>
      <c r="C6" s="198" t="s">
        <v>387</v>
      </c>
      <c r="D6" s="198" t="s">
        <v>388</v>
      </c>
    </row>
    <row r="7" spans="1:4">
      <c r="A7" s="199" t="s">
        <v>389</v>
      </c>
      <c r="B7" s="198" t="s">
        <v>390</v>
      </c>
      <c r="C7" s="198" t="s">
        <v>391</v>
      </c>
      <c r="D7" s="198" t="s">
        <v>229</v>
      </c>
    </row>
    <row r="8" spans="1:4">
      <c r="A8" s="199" t="s">
        <v>392</v>
      </c>
      <c r="C8" s="198" t="s">
        <v>393</v>
      </c>
      <c r="D8" s="198" t="s">
        <v>394</v>
      </c>
    </row>
    <row r="9" spans="1:4" ht="15.6">
      <c r="A9" s="199" t="s">
        <v>395</v>
      </c>
      <c r="B9" s="194" t="s">
        <v>396</v>
      </c>
      <c r="C9" s="198" t="s">
        <v>397</v>
      </c>
      <c r="D9" s="198" t="s">
        <v>126</v>
      </c>
    </row>
    <row r="10" spans="1:4">
      <c r="A10" s="199" t="s">
        <v>398</v>
      </c>
      <c r="B10" s="198" t="s">
        <v>399</v>
      </c>
      <c r="C10" s="198" t="s">
        <v>400</v>
      </c>
      <c r="D10" s="198" t="s">
        <v>401</v>
      </c>
    </row>
    <row r="11" spans="1:4">
      <c r="A11" s="199" t="s">
        <v>402</v>
      </c>
      <c r="B11" s="198" t="s">
        <v>403</v>
      </c>
      <c r="C11" s="198" t="s">
        <v>404</v>
      </c>
      <c r="D11" s="198" t="s">
        <v>256</v>
      </c>
    </row>
    <row r="12" spans="1:4">
      <c r="A12" s="199" t="s">
        <v>405</v>
      </c>
      <c r="B12" s="198" t="s">
        <v>262</v>
      </c>
      <c r="C12" s="198" t="s">
        <v>406</v>
      </c>
      <c r="D12" s="199" t="s">
        <v>407</v>
      </c>
    </row>
    <row r="13" spans="1:4">
      <c r="A13" s="199" t="s">
        <v>408</v>
      </c>
      <c r="B13" s="198" t="s">
        <v>163</v>
      </c>
      <c r="C13" s="198" t="s">
        <v>409</v>
      </c>
      <c r="D13" s="199" t="s">
        <v>410</v>
      </c>
    </row>
    <row r="14" spans="1:4">
      <c r="B14" s="199" t="s">
        <v>411</v>
      </c>
      <c r="C14" s="198" t="s">
        <v>412</v>
      </c>
    </row>
    <row r="15" spans="1:4" ht="15.6">
      <c r="A15" s="194" t="s">
        <v>413</v>
      </c>
      <c r="B15" s="199" t="s">
        <v>414</v>
      </c>
      <c r="C15" s="198" t="s">
        <v>415</v>
      </c>
      <c r="D15" s="194" t="s">
        <v>416</v>
      </c>
    </row>
    <row r="16" spans="1:4">
      <c r="A16" s="198" t="s">
        <v>417</v>
      </c>
      <c r="C16" s="198" t="s">
        <v>418</v>
      </c>
      <c r="D16" s="198" t="s">
        <v>216</v>
      </c>
    </row>
    <row r="17" spans="1:4" ht="15.6">
      <c r="A17" s="198" t="s">
        <v>119</v>
      </c>
      <c r="B17" s="200" t="s">
        <v>419</v>
      </c>
      <c r="C17" s="198" t="s">
        <v>420</v>
      </c>
      <c r="D17" s="198" t="s">
        <v>421</v>
      </c>
    </row>
    <row r="18" spans="1:4">
      <c r="A18" s="198" t="s">
        <v>422</v>
      </c>
      <c r="B18" s="198" t="s">
        <v>240</v>
      </c>
      <c r="C18" s="198" t="s">
        <v>423</v>
      </c>
      <c r="D18" s="198" t="s">
        <v>165</v>
      </c>
    </row>
    <row r="19" spans="1:4">
      <c r="B19" s="198" t="s">
        <v>187</v>
      </c>
      <c r="C19" s="198" t="s">
        <v>424</v>
      </c>
      <c r="D19" s="198" t="s">
        <v>425</v>
      </c>
    </row>
    <row r="20" spans="1:4" ht="15.6">
      <c r="A20" s="194" t="s">
        <v>426</v>
      </c>
      <c r="B20" s="198" t="s">
        <v>427</v>
      </c>
      <c r="C20" s="198" t="s">
        <v>428</v>
      </c>
      <c r="D20" s="199" t="s">
        <v>429</v>
      </c>
    </row>
    <row r="21" spans="1:4">
      <c r="A21" s="198" t="s">
        <v>177</v>
      </c>
      <c r="B21" s="198" t="s">
        <v>224</v>
      </c>
      <c r="C21" s="198" t="s">
        <v>430</v>
      </c>
      <c r="D21" s="199" t="s">
        <v>431</v>
      </c>
    </row>
    <row r="22" spans="1:4">
      <c r="B22" s="198" t="s">
        <v>258</v>
      </c>
      <c r="C22" s="198" t="s">
        <v>432</v>
      </c>
      <c r="D22" s="199" t="s">
        <v>433</v>
      </c>
    </row>
    <row r="23" spans="1:4" ht="15.6">
      <c r="A23" s="194" t="s">
        <v>434</v>
      </c>
      <c r="B23" s="198" t="s">
        <v>260</v>
      </c>
      <c r="C23" s="198" t="s">
        <v>435</v>
      </c>
      <c r="D23" s="199" t="s">
        <v>436</v>
      </c>
    </row>
    <row r="24" spans="1:4">
      <c r="A24" s="198" t="s">
        <v>85</v>
      </c>
      <c r="B24" s="198" t="s">
        <v>26</v>
      </c>
      <c r="C24" s="198" t="s">
        <v>437</v>
      </c>
      <c r="D24" s="199" t="s">
        <v>438</v>
      </c>
    </row>
    <row r="25" spans="1:4">
      <c r="A25" s="198" t="s">
        <v>439</v>
      </c>
      <c r="B25" s="198" t="s">
        <v>440</v>
      </c>
      <c r="C25" s="198" t="s">
        <v>441</v>
      </c>
      <c r="D25" s="199" t="s">
        <v>442</v>
      </c>
    </row>
    <row r="26" spans="1:4">
      <c r="A26" s="198" t="s">
        <v>443</v>
      </c>
      <c r="B26" s="198" t="s">
        <v>94</v>
      </c>
      <c r="C26" s="198" t="s">
        <v>444</v>
      </c>
      <c r="D26" s="199" t="s">
        <v>445</v>
      </c>
    </row>
    <row r="27" spans="1:4">
      <c r="B27" s="198" t="s">
        <v>96</v>
      </c>
      <c r="C27" s="198" t="s">
        <v>446</v>
      </c>
    </row>
    <row r="28" spans="1:4" ht="15.6">
      <c r="A28" s="194" t="s">
        <v>447</v>
      </c>
      <c r="C28" s="198" t="s">
        <v>448</v>
      </c>
      <c r="D28" s="194" t="s">
        <v>449</v>
      </c>
    </row>
    <row r="29" spans="1:4" ht="15.6">
      <c r="A29" s="198" t="s">
        <v>108</v>
      </c>
      <c r="B29" s="194" t="s">
        <v>450</v>
      </c>
      <c r="C29" s="198" t="s">
        <v>451</v>
      </c>
      <c r="D29" s="198" t="s">
        <v>452</v>
      </c>
    </row>
    <row r="30" spans="1:4">
      <c r="A30" s="198" t="s">
        <v>101</v>
      </c>
      <c r="B30" s="198" t="s">
        <v>453</v>
      </c>
      <c r="C30" s="198" t="s">
        <v>454</v>
      </c>
    </row>
    <row r="31" spans="1:4">
      <c r="B31" s="198" t="s">
        <v>455</v>
      </c>
      <c r="C31" s="198" t="s">
        <v>456</v>
      </c>
    </row>
    <row r="32" spans="1:4" ht="15.6">
      <c r="A32" s="194" t="s">
        <v>457</v>
      </c>
      <c r="B32" s="198" t="s">
        <v>250</v>
      </c>
      <c r="C32" s="198" t="s">
        <v>458</v>
      </c>
    </row>
    <row r="33" spans="1:3">
      <c r="A33" s="199" t="s">
        <v>459</v>
      </c>
      <c r="B33" s="198" t="s">
        <v>460</v>
      </c>
      <c r="C33" s="201" t="s">
        <v>461</v>
      </c>
    </row>
    <row r="34" spans="1:3">
      <c r="A34" s="199" t="s">
        <v>462</v>
      </c>
      <c r="B34" s="198" t="s">
        <v>463</v>
      </c>
      <c r="C34" s="198" t="s">
        <v>464</v>
      </c>
    </row>
    <row r="35" spans="1:3">
      <c r="B35" s="198" t="s">
        <v>234</v>
      </c>
      <c r="C35" s="198" t="s">
        <v>465</v>
      </c>
    </row>
    <row r="36" spans="1:3" ht="15.6">
      <c r="A36" s="194" t="s">
        <v>466</v>
      </c>
      <c r="B36" s="198" t="s">
        <v>467</v>
      </c>
      <c r="C36" s="198" t="s">
        <v>468</v>
      </c>
    </row>
    <row r="37" spans="1:3">
      <c r="A37" s="198" t="s">
        <v>73</v>
      </c>
      <c r="C37" s="198" t="s">
        <v>469</v>
      </c>
    </row>
    <row r="38" spans="1:3">
      <c r="A38" s="198" t="s">
        <v>470</v>
      </c>
      <c r="C38" s="199" t="s">
        <v>471</v>
      </c>
    </row>
    <row r="39" spans="1:3">
      <c r="A39" s="198" t="s">
        <v>75</v>
      </c>
      <c r="C39" s="199" t="s">
        <v>472</v>
      </c>
    </row>
    <row r="40" spans="1:3">
      <c r="A40" s="198" t="s">
        <v>473</v>
      </c>
      <c r="C40" s="199" t="s">
        <v>474</v>
      </c>
    </row>
    <row r="41" spans="1:3">
      <c r="A41" s="198" t="s">
        <v>83</v>
      </c>
      <c r="C41" s="199" t="s">
        <v>475</v>
      </c>
    </row>
    <row r="42" spans="1:3">
      <c r="A42" s="198" t="s">
        <v>98</v>
      </c>
      <c r="C42" s="199" t="s">
        <v>476</v>
      </c>
    </row>
    <row r="43" spans="1:3">
      <c r="A43" s="198" t="s">
        <v>87</v>
      </c>
      <c r="C43" s="199" t="s">
        <v>477</v>
      </c>
    </row>
  </sheetData>
  <printOptions horizontalCentered="1"/>
  <pageMargins left="0.19685039370078741" right="0.19685039370078741" top="0.74803149606299213" bottom="0.19685039370078741" header="0.39370078740157483" footer="0.11811023622047245"/>
  <pageSetup scale="80" orientation="landscape" horizontalDpi="4294967293" r:id="rId1"/>
  <headerFooter>
    <oddHeader>&amp;C&amp;"-,Bold"&amp;16Canadian Daily Newspapers Ownership - December 2011</oddHeader>
    <oddFooter>&amp;R&amp;"-,Italic"&amp;9* indicates non-member of CNA
black - paid daily newspapers (96)
&amp;K00B050green - free daily newspapers (27)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2011 Report NOTES</vt:lpstr>
      <vt:lpstr>2011 TOTAL Circulation</vt:lpstr>
      <vt:lpstr>2011 Ownership Groups</vt:lpstr>
      <vt:lpstr>'2011 TOTAL Circulation'!Print_Area</vt:lpstr>
      <vt:lpstr>'2011 TOTAL Circulation'!Print_Titles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Levson</dc:creator>
  <cp:lastModifiedBy>Kelly Levson</cp:lastModifiedBy>
  <cp:lastPrinted>2013-08-09T15:46:55Z</cp:lastPrinted>
  <dcterms:created xsi:type="dcterms:W3CDTF">2013-04-24T21:17:55Z</dcterms:created>
  <dcterms:modified xsi:type="dcterms:W3CDTF">2021-03-16T16:52:39Z</dcterms:modified>
</cp:coreProperties>
</file>